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kubena\Documents\Jožka\Akce 2020\Oprava balkónů Revoluční 2 a 6\Příloha č. 3 - rozpočet\"/>
    </mc:Choice>
  </mc:AlternateContent>
  <bookViews>
    <workbookView xWindow="-120" yWindow="-120" windowWidth="19440" windowHeight="15000"/>
  </bookViews>
  <sheets>
    <sheet name="Stavba" sheetId="1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'Rozpočet Pol'!$A$1:$U$116</definedName>
    <definedName name="_xlnm.Print_Area" localSheetId="0">Stavba!$A$1:$J$58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D112" i="12" l="1"/>
  <c r="G39" i="1" s="1"/>
  <c r="G40" i="1" s="1"/>
  <c r="G25" i="1" s="1"/>
  <c r="G26" i="1" s="1"/>
  <c r="BA107" i="12"/>
  <c r="BA101" i="12"/>
  <c r="BA85" i="12"/>
  <c r="BA78" i="12"/>
  <c r="BA75" i="12"/>
  <c r="BA52" i="12"/>
  <c r="BA49" i="12"/>
  <c r="BA24" i="12"/>
  <c r="BA21" i="12"/>
  <c r="BA18" i="12"/>
  <c r="BA12" i="12"/>
  <c r="G9" i="12"/>
  <c r="I9" i="12"/>
  <c r="K9" i="12"/>
  <c r="O9" i="12"/>
  <c r="Q9" i="12"/>
  <c r="U9" i="12"/>
  <c r="G11" i="12"/>
  <c r="M11" i="12" s="1"/>
  <c r="I11" i="12"/>
  <c r="K11" i="12"/>
  <c r="O11" i="12"/>
  <c r="Q11" i="12"/>
  <c r="U11" i="12"/>
  <c r="G17" i="12"/>
  <c r="M17" i="12" s="1"/>
  <c r="I17" i="12"/>
  <c r="K17" i="12"/>
  <c r="O17" i="12"/>
  <c r="Q17" i="12"/>
  <c r="U17" i="12"/>
  <c r="G20" i="12"/>
  <c r="M20" i="12" s="1"/>
  <c r="I20" i="12"/>
  <c r="K20" i="12"/>
  <c r="O20" i="12"/>
  <c r="Q20" i="12"/>
  <c r="U20" i="12"/>
  <c r="G23" i="12"/>
  <c r="M23" i="12" s="1"/>
  <c r="I23" i="12"/>
  <c r="K23" i="12"/>
  <c r="O23" i="12"/>
  <c r="Q23" i="12"/>
  <c r="U23" i="12"/>
  <c r="G28" i="12"/>
  <c r="M28" i="12" s="1"/>
  <c r="I28" i="12"/>
  <c r="K28" i="12"/>
  <c r="O28" i="12"/>
  <c r="Q28" i="12"/>
  <c r="U28" i="12"/>
  <c r="G30" i="12"/>
  <c r="M30" i="12" s="1"/>
  <c r="I30" i="12"/>
  <c r="K30" i="12"/>
  <c r="O30" i="12"/>
  <c r="Q30" i="12"/>
  <c r="U30" i="12"/>
  <c r="G32" i="12"/>
  <c r="M32" i="12" s="1"/>
  <c r="I32" i="12"/>
  <c r="K32" i="12"/>
  <c r="O32" i="12"/>
  <c r="Q32" i="12"/>
  <c r="U32" i="12"/>
  <c r="G35" i="12"/>
  <c r="M35" i="12" s="1"/>
  <c r="I35" i="12"/>
  <c r="K35" i="12"/>
  <c r="O35" i="12"/>
  <c r="Q35" i="12"/>
  <c r="U35" i="12"/>
  <c r="G37" i="12"/>
  <c r="M37" i="12" s="1"/>
  <c r="I37" i="12"/>
  <c r="K37" i="12"/>
  <c r="O37" i="12"/>
  <c r="Q37" i="12"/>
  <c r="U37" i="12"/>
  <c r="G39" i="12"/>
  <c r="I39" i="12"/>
  <c r="K39" i="12"/>
  <c r="O39" i="12"/>
  <c r="Q39" i="12"/>
  <c r="U39" i="12"/>
  <c r="G41" i="12"/>
  <c r="M41" i="12" s="1"/>
  <c r="I41" i="12"/>
  <c r="K41" i="12"/>
  <c r="O41" i="12"/>
  <c r="Q41" i="12"/>
  <c r="U41" i="12"/>
  <c r="G43" i="12"/>
  <c r="M43" i="12" s="1"/>
  <c r="I43" i="12"/>
  <c r="K43" i="12"/>
  <c r="O43" i="12"/>
  <c r="Q43" i="12"/>
  <c r="U43" i="12"/>
  <c r="G44" i="12"/>
  <c r="M44" i="12" s="1"/>
  <c r="I44" i="12"/>
  <c r="K44" i="12"/>
  <c r="O44" i="12"/>
  <c r="Q44" i="12"/>
  <c r="U44" i="12"/>
  <c r="G45" i="12"/>
  <c r="M45" i="12" s="1"/>
  <c r="I45" i="12"/>
  <c r="K45" i="12"/>
  <c r="O45" i="12"/>
  <c r="Q45" i="12"/>
  <c r="U45" i="12"/>
  <c r="G46" i="12"/>
  <c r="M46" i="12" s="1"/>
  <c r="I46" i="12"/>
  <c r="K46" i="12"/>
  <c r="O46" i="12"/>
  <c r="Q46" i="12"/>
  <c r="U46" i="12"/>
  <c r="G48" i="12"/>
  <c r="M48" i="12" s="1"/>
  <c r="I48" i="12"/>
  <c r="K48" i="12"/>
  <c r="O48" i="12"/>
  <c r="Q48" i="12"/>
  <c r="U48" i="12"/>
  <c r="G51" i="12"/>
  <c r="I51" i="12"/>
  <c r="K51" i="12"/>
  <c r="O51" i="12"/>
  <c r="Q51" i="12"/>
  <c r="U51" i="12"/>
  <c r="G54" i="12"/>
  <c r="M54" i="12" s="1"/>
  <c r="I54" i="12"/>
  <c r="K54" i="12"/>
  <c r="O54" i="12"/>
  <c r="Q54" i="12"/>
  <c r="U54" i="12"/>
  <c r="G57" i="12"/>
  <c r="M57" i="12" s="1"/>
  <c r="I57" i="12"/>
  <c r="K57" i="12"/>
  <c r="O57" i="12"/>
  <c r="Q57" i="12"/>
  <c r="U57" i="12"/>
  <c r="G59" i="12"/>
  <c r="I59" i="12"/>
  <c r="K59" i="12"/>
  <c r="O59" i="12"/>
  <c r="Q59" i="12"/>
  <c r="U59" i="12"/>
  <c r="G61" i="12"/>
  <c r="M61" i="12" s="1"/>
  <c r="I61" i="12"/>
  <c r="K61" i="12"/>
  <c r="O61" i="12"/>
  <c r="Q61" i="12"/>
  <c r="U61" i="12"/>
  <c r="G62" i="12"/>
  <c r="M62" i="12" s="1"/>
  <c r="I62" i="12"/>
  <c r="K62" i="12"/>
  <c r="O62" i="12"/>
  <c r="Q62" i="12"/>
  <c r="U62" i="12"/>
  <c r="G63" i="12"/>
  <c r="M63" i="12" s="1"/>
  <c r="I63" i="12"/>
  <c r="K63" i="12"/>
  <c r="O63" i="12"/>
  <c r="Q63" i="12"/>
  <c r="U63" i="12"/>
  <c r="G65" i="12"/>
  <c r="M65" i="12" s="1"/>
  <c r="I65" i="12"/>
  <c r="K65" i="12"/>
  <c r="O65" i="12"/>
  <c r="Q65" i="12"/>
  <c r="U65" i="12"/>
  <c r="G66" i="12"/>
  <c r="M66" i="12" s="1"/>
  <c r="I66" i="12"/>
  <c r="K66" i="12"/>
  <c r="O66" i="12"/>
  <c r="Q66" i="12"/>
  <c r="U66" i="12"/>
  <c r="G67" i="12"/>
  <c r="M67" i="12" s="1"/>
  <c r="I67" i="12"/>
  <c r="K67" i="12"/>
  <c r="O67" i="12"/>
  <c r="Q67" i="12"/>
  <c r="U67" i="12"/>
  <c r="G69" i="12"/>
  <c r="M69" i="12" s="1"/>
  <c r="I69" i="12"/>
  <c r="K69" i="12"/>
  <c r="O69" i="12"/>
  <c r="Q69" i="12"/>
  <c r="U69" i="12"/>
  <c r="K70" i="12"/>
  <c r="O70" i="12"/>
  <c r="G71" i="12"/>
  <c r="M71" i="12" s="1"/>
  <c r="M70" i="12" s="1"/>
  <c r="I71" i="12"/>
  <c r="I70" i="12" s="1"/>
  <c r="K71" i="12"/>
  <c r="O71" i="12"/>
  <c r="Q71" i="12"/>
  <c r="Q70" i="12" s="1"/>
  <c r="U71" i="12"/>
  <c r="U70" i="12" s="1"/>
  <c r="G74" i="12"/>
  <c r="M74" i="12" s="1"/>
  <c r="I74" i="12"/>
  <c r="K74" i="12"/>
  <c r="O74" i="12"/>
  <c r="Q74" i="12"/>
  <c r="U74" i="12"/>
  <c r="G77" i="12"/>
  <c r="I77" i="12"/>
  <c r="K77" i="12"/>
  <c r="O77" i="12"/>
  <c r="Q77" i="12"/>
  <c r="U77" i="12"/>
  <c r="G80" i="12"/>
  <c r="M80" i="12" s="1"/>
  <c r="I80" i="12"/>
  <c r="K80" i="12"/>
  <c r="O80" i="12"/>
  <c r="Q80" i="12"/>
  <c r="U80" i="12"/>
  <c r="G82" i="12"/>
  <c r="M82" i="12" s="1"/>
  <c r="I82" i="12"/>
  <c r="K82" i="12"/>
  <c r="O82" i="12"/>
  <c r="Q82" i="12"/>
  <c r="U82" i="12"/>
  <c r="G84" i="12"/>
  <c r="I84" i="12"/>
  <c r="K84" i="12"/>
  <c r="O84" i="12"/>
  <c r="Q84" i="12"/>
  <c r="U84" i="12"/>
  <c r="G87" i="12"/>
  <c r="M87" i="12" s="1"/>
  <c r="I87" i="12"/>
  <c r="K87" i="12"/>
  <c r="O87" i="12"/>
  <c r="Q87" i="12"/>
  <c r="U87" i="12"/>
  <c r="G89" i="12"/>
  <c r="I89" i="12"/>
  <c r="K89" i="12"/>
  <c r="M89" i="12"/>
  <c r="O89" i="12"/>
  <c r="Q89" i="12"/>
  <c r="U89" i="12"/>
  <c r="G91" i="12"/>
  <c r="I91" i="12"/>
  <c r="K91" i="12"/>
  <c r="O91" i="12"/>
  <c r="Q91" i="12"/>
  <c r="U91" i="12"/>
  <c r="G93" i="12"/>
  <c r="M93" i="12" s="1"/>
  <c r="I93" i="12"/>
  <c r="K93" i="12"/>
  <c r="O93" i="12"/>
  <c r="Q93" i="12"/>
  <c r="U93" i="12"/>
  <c r="G95" i="12"/>
  <c r="M95" i="12" s="1"/>
  <c r="I95" i="12"/>
  <c r="K95" i="12"/>
  <c r="O95" i="12"/>
  <c r="Q95" i="12"/>
  <c r="U95" i="12"/>
  <c r="G97" i="12"/>
  <c r="M97" i="12" s="1"/>
  <c r="I97" i="12"/>
  <c r="K97" i="12"/>
  <c r="O97" i="12"/>
  <c r="Q97" i="12"/>
  <c r="U97" i="12"/>
  <c r="G98" i="12"/>
  <c r="M98" i="12" s="1"/>
  <c r="I98" i="12"/>
  <c r="K98" i="12"/>
  <c r="O98" i="12"/>
  <c r="Q98" i="12"/>
  <c r="U98" i="12"/>
  <c r="G100" i="12"/>
  <c r="G99" i="12" s="1"/>
  <c r="I56" i="1" s="1"/>
  <c r="I100" i="12"/>
  <c r="I99" i="12" s="1"/>
  <c r="K100" i="12"/>
  <c r="O100" i="12"/>
  <c r="O99" i="12" s="1"/>
  <c r="Q100" i="12"/>
  <c r="U100" i="12"/>
  <c r="G106" i="12"/>
  <c r="M106" i="12" s="1"/>
  <c r="I106" i="12"/>
  <c r="K106" i="12"/>
  <c r="O106" i="12"/>
  <c r="Q106" i="12"/>
  <c r="U106" i="12"/>
  <c r="G110" i="12"/>
  <c r="M110" i="12" s="1"/>
  <c r="M109" i="12" s="1"/>
  <c r="I110" i="12"/>
  <c r="I109" i="12" s="1"/>
  <c r="K110" i="12"/>
  <c r="K109" i="12" s="1"/>
  <c r="O110" i="12"/>
  <c r="O109" i="12" s="1"/>
  <c r="Q110" i="12"/>
  <c r="Q109" i="12" s="1"/>
  <c r="U110" i="12"/>
  <c r="U109" i="12" s="1"/>
  <c r="I20" i="1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Q99" i="12" l="1"/>
  <c r="M100" i="12"/>
  <c r="O34" i="12"/>
  <c r="U73" i="12"/>
  <c r="Q34" i="12"/>
  <c r="K88" i="12"/>
  <c r="K99" i="12"/>
  <c r="G34" i="12"/>
  <c r="I48" i="1" s="1"/>
  <c r="U81" i="12"/>
  <c r="I88" i="12"/>
  <c r="O81" i="12"/>
  <c r="K81" i="12"/>
  <c r="Q73" i="12"/>
  <c r="Q47" i="12"/>
  <c r="K73" i="12"/>
  <c r="I81" i="12"/>
  <c r="U47" i="12"/>
  <c r="K47" i="12"/>
  <c r="K34" i="12"/>
  <c r="G73" i="12"/>
  <c r="I53" i="1" s="1"/>
  <c r="AC112" i="12"/>
  <c r="F39" i="1" s="1"/>
  <c r="G38" i="12"/>
  <c r="I49" i="1" s="1"/>
  <c r="Q8" i="12"/>
  <c r="U34" i="12"/>
  <c r="G81" i="12"/>
  <c r="I54" i="1" s="1"/>
  <c r="K38" i="12"/>
  <c r="G8" i="12"/>
  <c r="G70" i="12"/>
  <c r="I52" i="1" s="1"/>
  <c r="U56" i="12"/>
  <c r="I47" i="12"/>
  <c r="Q88" i="12"/>
  <c r="I73" i="12"/>
  <c r="K56" i="12"/>
  <c r="U8" i="12"/>
  <c r="K8" i="12"/>
  <c r="M99" i="12"/>
  <c r="I38" i="12"/>
  <c r="I8" i="12"/>
  <c r="U88" i="12"/>
  <c r="O73" i="12"/>
  <c r="Q56" i="12"/>
  <c r="O56" i="12"/>
  <c r="Q38" i="12"/>
  <c r="I34" i="12"/>
  <c r="Q81" i="12"/>
  <c r="G56" i="12"/>
  <c r="I51" i="1" s="1"/>
  <c r="O8" i="12"/>
  <c r="O88" i="12"/>
  <c r="G47" i="12"/>
  <c r="I50" i="1" s="1"/>
  <c r="G109" i="12"/>
  <c r="I57" i="1" s="1"/>
  <c r="I19" i="1" s="1"/>
  <c r="U99" i="12"/>
  <c r="G88" i="12"/>
  <c r="I55" i="1" s="1"/>
  <c r="I56" i="12"/>
  <c r="O47" i="12"/>
  <c r="U38" i="12"/>
  <c r="O38" i="12"/>
  <c r="M34" i="12"/>
  <c r="M91" i="12"/>
  <c r="M88" i="12" s="1"/>
  <c r="M77" i="12"/>
  <c r="M73" i="12" s="1"/>
  <c r="M51" i="12"/>
  <c r="M47" i="12" s="1"/>
  <c r="M39" i="12"/>
  <c r="M38" i="12" s="1"/>
  <c r="M84" i="12"/>
  <c r="M81" i="12" s="1"/>
  <c r="M59" i="12"/>
  <c r="M56" i="12" s="1"/>
  <c r="M9" i="12"/>
  <c r="M8" i="12" s="1"/>
  <c r="G112" i="12" l="1"/>
  <c r="I47" i="1"/>
  <c r="H39" i="1"/>
  <c r="F40" i="1"/>
  <c r="I17" i="1"/>
  <c r="H40" i="1" l="1"/>
  <c r="I39" i="1"/>
  <c r="I40" i="1" s="1"/>
  <c r="J39" i="1" s="1"/>
  <c r="J40" i="1" s="1"/>
  <c r="G23" i="1"/>
  <c r="G28" i="1"/>
  <c r="I16" i="1"/>
  <c r="I21" i="1" s="1"/>
  <c r="I58" i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<sst xmlns="http://schemas.openxmlformats.org/spreadsheetml/2006/main" count="467" uniqueCount="248">
  <si>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</si>
  <si>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</si>
  <si>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</si>
  <si>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</si>
  <si>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</si>
  <si>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</si>
  <si>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</si>
  <si>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</si>
  <si>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</si>
  <si>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</si>
  <si>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</si>
  <si>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</si>
  <si>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</si>
  <si>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</si>
  <si>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</si>
  <si>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</si>
  <si>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</si>
  <si>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</si>
  <si>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</si>
  <si>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</si>
  <si>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</si>
  <si>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</si>
  <si>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</si>
  <si>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</si>
  <si>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</si>
  <si>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</si>
  <si>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</si>
  <si>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</si>
  <si>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</si>
  <si>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</si>
  <si>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</si>
  <si>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</si>
  <si>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</si>
  <si>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</si>
  <si>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</si>
  <si>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</si>
  <si>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</si>
  <si>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</si>
  <si>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</si>
  <si>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</si>
  <si>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</si>
  <si>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Nový Jičín</t>
  </si>
  <si>
    <t>Rozpočet:</t>
  </si>
  <si>
    <t>Misto</t>
  </si>
  <si>
    <t>Ing. Jiří Pavelka</t>
  </si>
  <si>
    <t>Oprava balkónů bytového domu Revoluční č.6</t>
  </si>
  <si>
    <t>Město Nový Jičín</t>
  </si>
  <si>
    <t>Masarykovo nám. 1</t>
  </si>
  <si>
    <t>741 01</t>
  </si>
  <si>
    <t>00298212</t>
  </si>
  <si>
    <t>Rozpočet</t>
  </si>
  <si>
    <t>Celkem za stavbu</t>
  </si>
  <si>
    <t>CZK</t>
  </si>
  <si>
    <t>Rekapitulace dílů</t>
  </si>
  <si>
    <t>Typ dílu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</si>
  <si>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</si>
  <si>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</si>
  <si>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</si>
  <si>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</si>
  <si>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</si>
  <si>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</si>
  <si>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</si>
  <si>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</si>
  <si>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</si>
  <si>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</si>
  <si>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</si>
  <si>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</si>
  <si>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</si>
  <si>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</si>
  <si>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764</t>
  </si>
  <si>
    <t>Konstrukce klempířské</t>
  </si>
  <si>
    <t>771</t>
  </si>
  <si>
    <t>Podlahy z dlaždic a obklady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</si>
  <si>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</si>
  <si>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</si>
  <si>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</si>
  <si>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</si>
  <si>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</si>
  <si>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</si>
  <si>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</si>
  <si>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</si>
  <si>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</si>
  <si>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</si>
  <si>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</si>
  <si>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</si>
  <si>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</si>
  <si>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</si>
  <si>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</si>
  <si>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</si>
  <si>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</si>
  <si>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</si>
  <si>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</si>
  <si>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</si>
  <si>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</si>
  <si>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</si>
  <si>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</si>
  <si>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</si>
  <si>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</si>
  <si>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</si>
  <si>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</si>
  <si>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</si>
  <si>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</si>
  <si>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</si>
  <si>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</si>
  <si>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620991121R00</t>
  </si>
  <si>
    <t>Zakrývání výplní vnějších otvorů z lešení</t>
  </si>
  <si>
    <t>m2</t>
  </si>
  <si>
    <t>POL1_0</t>
  </si>
  <si>
    <t>5,0*6*2</t>
  </si>
  <si>
    <t>VV</t>
  </si>
  <si>
    <t>622422221R00</t>
  </si>
  <si>
    <t>Oprava vnějších omítek vápen. štuk. II, do 20 %</t>
  </si>
  <si>
    <t>stěny</t>
  </si>
  <si>
    <t>POP</t>
  </si>
  <si>
    <t>((0,82+0,7+0,15)*0,95+(0,915+0,8)*1,1+(0,9*0,15))*2*4</t>
  </si>
  <si>
    <t>((0,9+1,81+0,15*2+1,88*2+0,15*2+1,76+0,9)*0,95)*2</t>
  </si>
  <si>
    <t>((1,785+1,9*2+1,89+1,035)*1,1+(1,7*0,15)*2)*2</t>
  </si>
  <si>
    <t>((0,855+2,15+0,15*2+1,685)*0,95+(0,99+2,285+1,7)*1,1+(1,7*0,15))*2*2</t>
  </si>
  <si>
    <t>622422321R00</t>
  </si>
  <si>
    <t>Oprava vnějších omítek vápen. štuk. II, do 30 %</t>
  </si>
  <si>
    <t>stropy balkónů</t>
  </si>
  <si>
    <t>(3,93*2+14,86+14,74) *2</t>
  </si>
  <si>
    <t>622421131R00</t>
  </si>
  <si>
    <t>Omítka vnější stěn, MVC, hladká, složitost 1-2</t>
  </si>
  <si>
    <t>soklíky</t>
  </si>
  <si>
    <t>((7,9-0,9*2)*4+(23,8-1,7*2)*2+(24,4-1,7*2)*2)*0,1</t>
  </si>
  <si>
    <t>622477221R00</t>
  </si>
  <si>
    <t>Oprava vnější omítky stěn štukové,sl.II,do 10%,SMS</t>
  </si>
  <si>
    <t>fasáda přízemí</t>
  </si>
  <si>
    <t>ulice:(6,5+1,05)*3,14+(8,36*3,3)+(3,45+0,45*4)*3,45</t>
  </si>
  <si>
    <t>-(0,8*2,05)-(2,0*2,05)*3-(1,5*2,95)</t>
  </si>
  <si>
    <t>dvůr:(16,9*1,87)-(0,8*0,4)*3</t>
  </si>
  <si>
    <t>622473186R00</t>
  </si>
  <si>
    <t>Příplatek za rohovník pro vnější omítky</t>
  </si>
  <si>
    <t>m</t>
  </si>
  <si>
    <t>267,57*0,37</t>
  </si>
  <si>
    <t>622421491R00</t>
  </si>
  <si>
    <t>Doplňky zatepl. systémů, rohová lišta s okapničkou</t>
  </si>
  <si>
    <t>(11,92+5,22*2+13,35)*2</t>
  </si>
  <si>
    <t>622471317RU2</t>
  </si>
  <si>
    <t>Nátěr nebo nástřik stěn vnějších, složitost 1 - 2, hmota nátěrová silikonová s mikrovlákny</t>
  </si>
  <si>
    <t>108,965+74,92+81,6855</t>
  </si>
  <si>
    <t>632479129R00</t>
  </si>
  <si>
    <t>Potěr ve spádu k systémové skladbě, tl.50-70mm</t>
  </si>
  <si>
    <t>(3,47*4)+(13,3+13,57)*2</t>
  </si>
  <si>
    <t>614471800R00</t>
  </si>
  <si>
    <t>Adhézní můstek k systémové skladbě</t>
  </si>
  <si>
    <t>941941031RT4</t>
  </si>
  <si>
    <t>Montáž lešení leh.řad.s podlahami,š.do 1 m, H 10 m, lešení</t>
  </si>
  <si>
    <t>(23,1+15,3)*6,5</t>
  </si>
  <si>
    <t>941941191RT4</t>
  </si>
  <si>
    <t>Příplatek za každý měsíc použití lešení k pol.1031, lešení</t>
  </si>
  <si>
    <t>15,3*6,5</t>
  </si>
  <si>
    <t>941941831RT4</t>
  </si>
  <si>
    <t>Demontáž lešení leh.řad.s podlahami,š.1 m, H 10 m, lešení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</si>
  <si>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</si>
  <si>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</si>
  <si>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</si>
  <si>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</si>
  <si>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</si>
  <si>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</si>
  <si>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965081713RT1</t>
  </si>
  <si>
    <t>Bourání dlaždic keramických tl. 1 cm, nad 1 m2, ručně, dlaždice keramické</t>
  </si>
  <si>
    <t>lodžie</t>
  </si>
  <si>
    <t>965042131RT1</t>
  </si>
  <si>
    <t>Bourání mazanin betonových  tl. 10 cm, pl. 4 m2, ručně tl. mazaniny 5 - 8 cm</t>
  </si>
  <si>
    <t>m3</t>
  </si>
  <si>
    <t>(3,47*4)*0,07</t>
  </si>
  <si>
    <t>965042141RT1</t>
  </si>
  <si>
    <t>Bourání mazanin betonových tl. 10 cm, nad 4 m2, ručně tl. mazaniny 5 - 8 cm</t>
  </si>
  <si>
    <t>(13,3+13,57)*2*0,07</t>
  </si>
  <si>
    <t>978057331R00</t>
  </si>
  <si>
    <t>Odsekání obkladů soklíků</t>
  </si>
  <si>
    <t>(7,9-0,9*2)*4+(23,8-1,7*2)*2+(24,4-1,7*2)*2</t>
  </si>
  <si>
    <t>979011111R00</t>
  </si>
  <si>
    <t>Svislá doprava suti a vybour. hmot za 2.NP a 1.PP</t>
  </si>
  <si>
    <t>t</t>
  </si>
  <si>
    <t>11,76588+1,072+0,0364</t>
  </si>
  <si>
    <t>979011121R00</t>
  </si>
  <si>
    <t>Příplatek za každé další podlaží</t>
  </si>
  <si>
    <t>979082111R00</t>
  </si>
  <si>
    <t>Vnitrostaveništní doprava suti do 10 m</t>
  </si>
  <si>
    <t>979082121R00</t>
  </si>
  <si>
    <t>Příplatek k vnitrost. dopravě suti za dalších 5 m</t>
  </si>
  <si>
    <t>12,8743*6</t>
  </si>
  <si>
    <t>979087113R00</t>
  </si>
  <si>
    <t>Nakládání vybouraných hmot na dopravní prostředky</t>
  </si>
  <si>
    <t>979081111R00</t>
  </si>
  <si>
    <t>Odvoz suti a vybour. hmot na skládku do 1 km</t>
  </si>
  <si>
    <t>979081121R00</t>
  </si>
  <si>
    <t>Příplatek k odvozu za každý další 1 km</t>
  </si>
  <si>
    <t>12,8743*4</t>
  </si>
  <si>
    <t>979990102R00</t>
  </si>
  <si>
    <t xml:space="preserve">Poplatek za skládku suti </t>
  </si>
  <si>
    <t>999281108R00</t>
  </si>
  <si>
    <t>Přesun hmot pro opravy a údržbu do výšky 12 m</t>
  </si>
  <si>
    <t>7,18069+8,8217</t>
  </si>
  <si>
    <t>711404121R00</t>
  </si>
  <si>
    <t xml:space="preserve">Izolace vodotěsná pásy k systémové skladbě, syst.lepidlo, spoje utěsnit syst. páskou </t>
  </si>
  <si>
    <t>711404122R00</t>
  </si>
  <si>
    <t>Systémová páska  š.100 mm, dl.20 m</t>
  </si>
  <si>
    <t>celý obvod dlažby</t>
  </si>
  <si>
    <t>(7,9*4)+(23,8+24,4)*2</t>
  </si>
  <si>
    <t>998711102R00</t>
  </si>
  <si>
    <t>Přesun hmot pro izolace proti vodě, výšky do 12 m</t>
  </si>
  <si>
    <t>764421850R00</t>
  </si>
  <si>
    <t>Demontáž oplechování balkónů, rš od 250 do 330 mm</t>
  </si>
  <si>
    <t>(0,9*2)*4+(1,7*4)*2</t>
  </si>
  <si>
    <t>764321320R00</t>
  </si>
  <si>
    <t>Oplechování balkónů, poplast.plech, rš 500 mm</t>
  </si>
  <si>
    <t>podlahy lodžií</t>
  </si>
  <si>
    <t>998764102R00</t>
  </si>
  <si>
    <t>Přesun hmot pro klempířské konstr., výšky do 12 m</t>
  </si>
  <si>
    <t>771775109RU2</t>
  </si>
  <si>
    <t>Montáž podlah keram.vnější, hladké, tmel, 30x30 cm, syst.flex.lepidlo + spárovací flex. hmota</t>
  </si>
  <si>
    <t>59764231R</t>
  </si>
  <si>
    <t>Dlažba 300x300x9 mm mrazuvzdorná, protiskluz</t>
  </si>
  <si>
    <t>POL3_0</t>
  </si>
  <si>
    <t>67,62*1,02</t>
  </si>
  <si>
    <t>771475014RU2</t>
  </si>
  <si>
    <t>Obklad soklíků keram.rovných, tmel,výška 10 cm, syst.flex.lepidlo + spárovací flex. hmota</t>
  </si>
  <si>
    <t>597642410R</t>
  </si>
  <si>
    <t>Dlažba sokl 300x80x9 mm mrazuvzdorná</t>
  </si>
  <si>
    <t>kus</t>
  </si>
  <si>
    <t>(107,2*1,01)/0,3</t>
  </si>
  <si>
    <t>771578011RT4</t>
  </si>
  <si>
    <t xml:space="preserve">Spára podlaha - stěna, silikonem, syst.tmel + separační syst.provazec </t>
  </si>
  <si>
    <t>998771102R00</t>
  </si>
  <si>
    <t>Přesun hmot pro podlahy z dlaždic, výšky do 12 m</t>
  </si>
  <si>
    <t>783224900R00</t>
  </si>
  <si>
    <t>Údržba, nátěr syntetický kov. konstr.1x + 1x email</t>
  </si>
  <si>
    <t>zábradlí</t>
  </si>
  <si>
    <t>((0,9*2)*4+(1,7*4)*2)*0,75</t>
  </si>
  <si>
    <t>(5,0*0,2)*4+(11,82+13,16)*0,2*2+(0,2*0,125)*12</t>
  </si>
  <si>
    <t>(0,5*0,11)*24</t>
  </si>
  <si>
    <t>((((1,5+2,6)*2)*0,07)*2)*2</t>
  </si>
  <si>
    <t>783522900RT1</t>
  </si>
  <si>
    <t>Údržba, nátěr syntet. klempířských konstr. Z + 2 x nátěr</t>
  </si>
  <si>
    <t>stávající oplechování zdí</t>
  </si>
  <si>
    <t>(0,53*2)*4+((0,61+1,23+0,9)+(1,0*2+1,12))*2</t>
  </si>
  <si>
    <t>VRN1</t>
  </si>
  <si>
    <t>Zařízení staveniště 3%</t>
  </si>
  <si>
    <t xml:space="preserve"> </t>
  </si>
  <si>
    <t>POL99_0</t>
  </si>
  <si>
    <t/>
  </si>
  <si>
    <t>SUM</t>
  </si>
  <si>
    <t>END</t>
  </si>
  <si>
    <t>Novém Jičíně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</si>
</sst>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Fon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2" borderId="44" xfId="0" applyFill="1" applyBorder="1"/>
    <xf numFmtId="49" fontId="0" fillId="2" borderId="41" xfId="0" applyNumberFormat="1" applyFill="1" applyBorder="1" applyAlignment="1"/>
    <xf numFmtId="49" fontId="0" fillId="2" borderId="41" xfId="0" applyNumberFormat="1" applyFill="1" applyBorder="1"/>
    <xf numFmtId="0" fontId="0" fillId="2" borderId="41" xfId="0" applyFill="1" applyBorder="1"/>
    <xf numFmtId="0" fontId="0" fillId="2" borderId="40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7" xfId="0" applyFill="1" applyBorder="1" applyAlignment="1">
      <alignment vertical="top"/>
    </xf>
    <xf numFmtId="0" fontId="0" fillId="2" borderId="48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2" borderId="37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2" borderId="37" xfId="0" applyNumberFormat="1" applyFill="1" applyBorder="1" applyAlignment="1">
      <alignment vertical="top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7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0" xfId="0" applyFill="1" applyBorder="1" applyAlignment="1">
      <alignment wrapText="1"/>
    </xf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7" xfId="0" applyNumberFormat="1" applyFill="1" applyBorder="1" applyAlignment="1">
      <alignment vertical="top"/>
    </xf>
    <xf numFmtId="164" fontId="0" fillId="2" borderId="47" xfId="0" applyNumberFormat="1" applyFill="1" applyBorder="1" applyAlignment="1">
      <alignment vertical="top"/>
    </xf>
    <xf numFmtId="4" fontId="0" fillId="2" borderId="47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7" xfId="0" applyNumberFormat="1" applyFont="1" applyBorder="1" applyAlignment="1">
      <alignment vertical="top" shrinkToFit="1"/>
    </xf>
    <xf numFmtId="4" fontId="16" fillId="3" borderId="37" xfId="0" applyNumberFormat="1" applyFont="1" applyFill="1" applyBorder="1" applyAlignment="1" applyProtection="1">
      <alignment vertical="top" shrinkToFit="1"/>
      <protection locked="0"/>
    </xf>
    <xf numFmtId="4" fontId="16" fillId="0" borderId="37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7" xfId="0" applyNumberFormat="1" applyFill="1" applyBorder="1" applyAlignment="1">
      <alignment horizontal="left" vertical="top" wrapText="1"/>
    </xf>
    <xf numFmtId="0" fontId="16" fillId="0" borderId="37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2" borderId="0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4" borderId="37" xfId="0" applyNumberFormat="1" applyFont="1" applyFill="1" applyBorder="1" applyAlignment="1"/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26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abSelected="1" topLeftCell="B59" zoomScaleNormal="100" zoomScaleSheetLayoutView="75" workbookViewId="0">
      <selection activeCell="D32" sqref="D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199" t="s">
        <v>40</v>
      </c>
      <c r="C1" s="200"/>
      <c r="D1" s="200"/>
      <c r="E1" s="200"/>
      <c r="F1" s="200"/>
      <c r="G1" s="200"/>
      <c r="H1" s="200"/>
      <c r="I1" s="200"/>
      <c r="J1" s="201"/>
    </row>
    <row r="2" spans="1:15" ht="23.25" customHeight="1" x14ac:dyDescent="0.2">
      <c r="A2" s="4"/>
      <c r="B2" s="81" t="s">
        <v>38</v>
      </c>
      <c r="C2" s="82"/>
      <c r="D2" s="225" t="s">
        <v>45</v>
      </c>
      <c r="E2" s="226"/>
      <c r="F2" s="226"/>
      <c r="G2" s="226"/>
      <c r="H2" s="226"/>
      <c r="I2" s="226"/>
      <c r="J2" s="227"/>
      <c r="O2" s="2"/>
    </row>
    <row r="3" spans="1:15" ht="23.25" customHeight="1" x14ac:dyDescent="0.2">
      <c r="A3" s="4"/>
      <c r="B3" s="83" t="s">
        <v>43</v>
      </c>
      <c r="C3" s="84"/>
      <c r="D3" s="218" t="s">
        <v>41</v>
      </c>
      <c r="E3" s="219"/>
      <c r="F3" s="219"/>
      <c r="G3" s="219"/>
      <c r="H3" s="219"/>
      <c r="I3" s="219"/>
      <c r="J3" s="220"/>
    </row>
    <row r="4" spans="1:15" ht="23.25" hidden="1" customHeight="1" x14ac:dyDescent="0.2">
      <c r="A4" s="4"/>
      <c r="B4" s="85" t="s">
        <v>42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46</v>
      </c>
      <c r="E5" s="26"/>
      <c r="F5" s="26"/>
      <c r="G5" s="26"/>
      <c r="H5" s="28" t="s">
        <v>33</v>
      </c>
      <c r="I5" s="91" t="s">
        <v>49</v>
      </c>
      <c r="J5" s="11"/>
    </row>
    <row r="6" spans="1:15" ht="15.75" customHeight="1" x14ac:dyDescent="0.2">
      <c r="A6" s="4"/>
      <c r="B6" s="41"/>
      <c r="C6" s="26"/>
      <c r="D6" s="91" t="s">
        <v>47</v>
      </c>
      <c r="E6" s="26"/>
      <c r="F6" s="26"/>
      <c r="G6" s="26"/>
      <c r="H6" s="28" t="s">
        <v>34</v>
      </c>
      <c r="I6" s="91"/>
      <c r="J6" s="11"/>
    </row>
    <row r="7" spans="1:15" ht="15.75" customHeight="1" x14ac:dyDescent="0.2">
      <c r="A7" s="4"/>
      <c r="B7" s="42"/>
      <c r="C7" s="92" t="s">
        <v>48</v>
      </c>
      <c r="D7" s="80" t="s">
        <v>41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9"/>
      <c r="E11" s="229"/>
      <c r="F11" s="229"/>
      <c r="G11" s="229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16"/>
      <c r="E12" s="216"/>
      <c r="F12" s="216"/>
      <c r="G12" s="216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17"/>
      <c r="E13" s="217"/>
      <c r="F13" s="217"/>
      <c r="G13" s="21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44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8"/>
      <c r="F15" s="228"/>
      <c r="G15" s="213"/>
      <c r="H15" s="213"/>
      <c r="I15" s="213" t="s">
        <v>28</v>
      </c>
      <c r="J15" s="214"/>
    </row>
    <row r="16" spans="1:15" ht="23.25" customHeight="1" x14ac:dyDescent="0.2">
      <c r="A16" s="141" t="s">
        <v>23</v>
      </c>
      <c r="B16" s="142" t="s">
        <v>23</v>
      </c>
      <c r="C16" s="58"/>
      <c r="D16" s="59"/>
      <c r="E16" s="208"/>
      <c r="F16" s="215"/>
      <c r="G16" s="208"/>
      <c r="H16" s="215"/>
      <c r="I16" s="208">
        <f>SUMIF(F47:F57,A16,I47:I57)+SUMIF(F47:F57,"PSU",I47:I57)</f>
        <v>0</v>
      </c>
      <c r="J16" s="209"/>
    </row>
    <row r="17" spans="1:10" ht="23.25" customHeight="1" x14ac:dyDescent="0.2">
      <c r="A17" s="141" t="s">
        <v>24</v>
      </c>
      <c r="B17" s="142" t="s">
        <v>24</v>
      </c>
      <c r="C17" s="58"/>
      <c r="D17" s="59"/>
      <c r="E17" s="208"/>
      <c r="F17" s="215"/>
      <c r="G17" s="208"/>
      <c r="H17" s="215"/>
      <c r="I17" s="208">
        <f>SUMIF(F47:F57,A17,I47:I57)</f>
        <v>0</v>
      </c>
      <c r="J17" s="209"/>
    </row>
    <row r="18" spans="1:10" ht="23.25" customHeight="1" x14ac:dyDescent="0.2">
      <c r="A18" s="141" t="s">
        <v>25</v>
      </c>
      <c r="B18" s="142" t="s">
        <v>25</v>
      </c>
      <c r="C18" s="58"/>
      <c r="D18" s="59"/>
      <c r="E18" s="208"/>
      <c r="F18" s="215"/>
      <c r="G18" s="208"/>
      <c r="H18" s="215"/>
      <c r="I18" s="208">
        <f>SUMIF(F47:F57,A18,I47:I57)</f>
        <v>0</v>
      </c>
      <c r="J18" s="209"/>
    </row>
    <row r="19" spans="1:10" ht="23.25" customHeight="1" x14ac:dyDescent="0.2">
      <c r="A19" s="141" t="s">
        <v>75</v>
      </c>
      <c r="B19" s="142" t="s">
        <v>26</v>
      </c>
      <c r="C19" s="58"/>
      <c r="D19" s="59"/>
      <c r="E19" s="208"/>
      <c r="F19" s="215"/>
      <c r="G19" s="208"/>
      <c r="H19" s="215"/>
      <c r="I19" s="208">
        <f>SUMIF(F47:F57,A19,I47:I57)</f>
        <v>0</v>
      </c>
      <c r="J19" s="209"/>
    </row>
    <row r="20" spans="1:10" ht="23.25" customHeight="1" x14ac:dyDescent="0.2">
      <c r="A20" s="141" t="s">
        <v>76</v>
      </c>
      <c r="B20" s="142" t="s">
        <v>27</v>
      </c>
      <c r="C20" s="58"/>
      <c r="D20" s="59"/>
      <c r="E20" s="208"/>
      <c r="F20" s="215"/>
      <c r="G20" s="208"/>
      <c r="H20" s="215"/>
      <c r="I20" s="208">
        <f>SUMIF(F47:F57,A20,I47:I57)</f>
        <v>0</v>
      </c>
      <c r="J20" s="209"/>
    </row>
    <row r="21" spans="1:10" ht="23.25" customHeight="1" x14ac:dyDescent="0.2">
      <c r="A21" s="4"/>
      <c r="B21" s="74" t="s">
        <v>28</v>
      </c>
      <c r="C21" s="75"/>
      <c r="D21" s="76"/>
      <c r="E21" s="210"/>
      <c r="F21" s="211"/>
      <c r="G21" s="210"/>
      <c r="H21" s="211"/>
      <c r="I21" s="210">
        <f>SUM(I16:J20)</f>
        <v>0</v>
      </c>
      <c r="J21" s="22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06">
        <f>ZakladDPHSniVypocet</f>
        <v>0</v>
      </c>
      <c r="H23" s="207"/>
      <c r="I23" s="207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1">
        <f>ZakladDPHSni*SazbaDPH1/100</f>
        <v>0</v>
      </c>
      <c r="H24" s="232"/>
      <c r="I24" s="232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206">
        <f>ZakladDPHZaklVypocet</f>
        <v>0</v>
      </c>
      <c r="H25" s="207"/>
      <c r="I25" s="207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02">
        <f>ZakladDPHZakl*SazbaDPH2/100</f>
        <v>0</v>
      </c>
      <c r="H26" s="203"/>
      <c r="I26" s="203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04">
        <f>0</f>
        <v>0</v>
      </c>
      <c r="H27" s="204"/>
      <c r="I27" s="204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22</v>
      </c>
      <c r="C28" s="114"/>
      <c r="D28" s="114"/>
      <c r="E28" s="115"/>
      <c r="F28" s="116"/>
      <c r="G28" s="212">
        <f>ZakladDPHSniVypocet+ZakladDPHZaklVypocet</f>
        <v>0</v>
      </c>
      <c r="H28" s="212"/>
      <c r="I28" s="212"/>
      <c r="J28" s="117" t="str">
        <f t="shared" si="0"/>
        <v>CZK</v>
      </c>
    </row>
    <row r="29" spans="1:10" ht="27.75" customHeight="1" thickBot="1" x14ac:dyDescent="0.25">
      <c r="A29" s="4"/>
      <c r="B29" s="113" t="s">
        <v>35</v>
      </c>
      <c r="C29" s="118"/>
      <c r="D29" s="118"/>
      <c r="E29" s="118"/>
      <c r="F29" s="118"/>
      <c r="G29" s="205">
        <f>ZakladDPHSni+DPHSni+ZakladDPHZakl+DPHZakl+Zaokrouhleni</f>
        <v>0</v>
      </c>
      <c r="H29" s="205"/>
      <c r="I29" s="205"/>
      <c r="J29" s="119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 t="s">
        <v>247</v>
      </c>
      <c r="E32" s="39"/>
      <c r="F32" s="19" t="s">
        <v>9</v>
      </c>
      <c r="G32" s="39"/>
      <c r="H32" s="40">
        <f ca="1">TODAY()</f>
        <v>43899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0" t="s">
        <v>2</v>
      </c>
      <c r="E35" s="23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50</v>
      </c>
      <c r="C39" s="233" t="s">
        <v>45</v>
      </c>
      <c r="D39" s="234"/>
      <c r="E39" s="234"/>
      <c r="F39" s="108">
        <f>'Rozpočet Pol'!AC112</f>
        <v>0</v>
      </c>
      <c r="G39" s="109">
        <f>'Rozpočet Pol'!AD112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35" t="s">
        <v>51</v>
      </c>
      <c r="C40" s="236"/>
      <c r="D40" s="236"/>
      <c r="E40" s="237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53</v>
      </c>
    </row>
    <row r="46" spans="1:10" ht="25.5" customHeight="1" x14ac:dyDescent="0.2">
      <c r="A46" s="121"/>
      <c r="B46" s="125" t="s">
        <v>16</v>
      </c>
      <c r="C46" s="125" t="s">
        <v>5</v>
      </c>
      <c r="D46" s="126"/>
      <c r="E46" s="126"/>
      <c r="F46" s="129" t="s">
        <v>54</v>
      </c>
      <c r="G46" s="129"/>
      <c r="H46" s="129"/>
      <c r="I46" s="238" t="s">
        <v>28</v>
      </c>
      <c r="J46" s="238"/>
    </row>
    <row r="47" spans="1:10" ht="25.5" customHeight="1" x14ac:dyDescent="0.2">
      <c r="A47" s="122"/>
      <c r="B47" s="130" t="s">
        <v>55</v>
      </c>
      <c r="C47" s="240" t="s">
        <v>56</v>
      </c>
      <c r="D47" s="241"/>
      <c r="E47" s="241"/>
      <c r="F47" s="132" t="s">
        <v>23</v>
      </c>
      <c r="G47" s="133"/>
      <c r="H47" s="133"/>
      <c r="I47" s="239">
        <f>'Rozpočet Pol'!G8</f>
        <v>0</v>
      </c>
      <c r="J47" s="239"/>
    </row>
    <row r="48" spans="1:10" ht="25.5" customHeight="1" x14ac:dyDescent="0.2">
      <c r="A48" s="122"/>
      <c r="B48" s="124" t="s">
        <v>57</v>
      </c>
      <c r="C48" s="223" t="s">
        <v>58</v>
      </c>
      <c r="D48" s="224"/>
      <c r="E48" s="224"/>
      <c r="F48" s="134" t="s">
        <v>23</v>
      </c>
      <c r="G48" s="135"/>
      <c r="H48" s="135"/>
      <c r="I48" s="222">
        <f>'Rozpočet Pol'!G34</f>
        <v>0</v>
      </c>
      <c r="J48" s="222"/>
    </row>
    <row r="49" spans="1:10" ht="25.5" customHeight="1" x14ac:dyDescent="0.2">
      <c r="A49" s="122"/>
      <c r="B49" s="124" t="s">
        <v>59</v>
      </c>
      <c r="C49" s="223" t="s">
        <v>60</v>
      </c>
      <c r="D49" s="224"/>
      <c r="E49" s="224"/>
      <c r="F49" s="134" t="s">
        <v>23</v>
      </c>
      <c r="G49" s="135"/>
      <c r="H49" s="135"/>
      <c r="I49" s="222">
        <f>'Rozpočet Pol'!G38</f>
        <v>0</v>
      </c>
      <c r="J49" s="222"/>
    </row>
    <row r="50" spans="1:10" ht="25.5" customHeight="1" x14ac:dyDescent="0.2">
      <c r="A50" s="122"/>
      <c r="B50" s="124" t="s">
        <v>61</v>
      </c>
      <c r="C50" s="223" t="s">
        <v>62</v>
      </c>
      <c r="D50" s="224"/>
      <c r="E50" s="224"/>
      <c r="F50" s="134" t="s">
        <v>23</v>
      </c>
      <c r="G50" s="135"/>
      <c r="H50" s="135"/>
      <c r="I50" s="222">
        <f>'Rozpočet Pol'!G47</f>
        <v>0</v>
      </c>
      <c r="J50" s="222"/>
    </row>
    <row r="51" spans="1:10" ht="25.5" customHeight="1" x14ac:dyDescent="0.2">
      <c r="A51" s="122"/>
      <c r="B51" s="124" t="s">
        <v>63</v>
      </c>
      <c r="C51" s="223" t="s">
        <v>64</v>
      </c>
      <c r="D51" s="224"/>
      <c r="E51" s="224"/>
      <c r="F51" s="134" t="s">
        <v>23</v>
      </c>
      <c r="G51" s="135"/>
      <c r="H51" s="135"/>
      <c r="I51" s="222">
        <f>'Rozpočet Pol'!G56</f>
        <v>0</v>
      </c>
      <c r="J51" s="222"/>
    </row>
    <row r="52" spans="1:10" ht="25.5" customHeight="1" x14ac:dyDescent="0.2">
      <c r="A52" s="122"/>
      <c r="B52" s="124" t="s">
        <v>65</v>
      </c>
      <c r="C52" s="223" t="s">
        <v>66</v>
      </c>
      <c r="D52" s="224"/>
      <c r="E52" s="224"/>
      <c r="F52" s="134" t="s">
        <v>23</v>
      </c>
      <c r="G52" s="135"/>
      <c r="H52" s="135"/>
      <c r="I52" s="222">
        <f>'Rozpočet Pol'!G70</f>
        <v>0</v>
      </c>
      <c r="J52" s="222"/>
    </row>
    <row r="53" spans="1:10" ht="25.5" customHeight="1" x14ac:dyDescent="0.2">
      <c r="A53" s="122"/>
      <c r="B53" s="124" t="s">
        <v>67</v>
      </c>
      <c r="C53" s="223" t="s">
        <v>68</v>
      </c>
      <c r="D53" s="224"/>
      <c r="E53" s="224"/>
      <c r="F53" s="134" t="s">
        <v>24</v>
      </c>
      <c r="G53" s="135"/>
      <c r="H53" s="135"/>
      <c r="I53" s="222">
        <f>'Rozpočet Pol'!G73</f>
        <v>0</v>
      </c>
      <c r="J53" s="222"/>
    </row>
    <row r="54" spans="1:10" ht="25.5" customHeight="1" x14ac:dyDescent="0.2">
      <c r="A54" s="122"/>
      <c r="B54" s="124" t="s">
        <v>69</v>
      </c>
      <c r="C54" s="223" t="s">
        <v>70</v>
      </c>
      <c r="D54" s="224"/>
      <c r="E54" s="224"/>
      <c r="F54" s="134" t="s">
        <v>24</v>
      </c>
      <c r="G54" s="135"/>
      <c r="H54" s="135"/>
      <c r="I54" s="222">
        <f>'Rozpočet Pol'!G81</f>
        <v>0</v>
      </c>
      <c r="J54" s="222"/>
    </row>
    <row r="55" spans="1:10" ht="25.5" customHeight="1" x14ac:dyDescent="0.2">
      <c r="A55" s="122"/>
      <c r="B55" s="124" t="s">
        <v>71</v>
      </c>
      <c r="C55" s="223" t="s">
        <v>72</v>
      </c>
      <c r="D55" s="224"/>
      <c r="E55" s="224"/>
      <c r="F55" s="134" t="s">
        <v>24</v>
      </c>
      <c r="G55" s="135"/>
      <c r="H55" s="135"/>
      <c r="I55" s="222">
        <f>'Rozpočet Pol'!G88</f>
        <v>0</v>
      </c>
      <c r="J55" s="222"/>
    </row>
    <row r="56" spans="1:10" ht="25.5" customHeight="1" x14ac:dyDescent="0.2">
      <c r="A56" s="122"/>
      <c r="B56" s="124" t="s">
        <v>73</v>
      </c>
      <c r="C56" s="223" t="s">
        <v>74</v>
      </c>
      <c r="D56" s="224"/>
      <c r="E56" s="224"/>
      <c r="F56" s="134" t="s">
        <v>24</v>
      </c>
      <c r="G56" s="135"/>
      <c r="H56" s="135"/>
      <c r="I56" s="222">
        <f>'Rozpočet Pol'!G99</f>
        <v>0</v>
      </c>
      <c r="J56" s="222"/>
    </row>
    <row r="57" spans="1:10" ht="25.5" customHeight="1" x14ac:dyDescent="0.2">
      <c r="A57" s="122"/>
      <c r="B57" s="131" t="s">
        <v>75</v>
      </c>
      <c r="C57" s="244" t="s">
        <v>26</v>
      </c>
      <c r="D57" s="245"/>
      <c r="E57" s="245"/>
      <c r="F57" s="136" t="s">
        <v>75</v>
      </c>
      <c r="G57" s="137"/>
      <c r="H57" s="137"/>
      <c r="I57" s="243">
        <f>'Rozpočet Pol'!G109</f>
        <v>0</v>
      </c>
      <c r="J57" s="243"/>
    </row>
    <row r="58" spans="1:10" ht="25.5" customHeight="1" x14ac:dyDescent="0.2">
      <c r="A58" s="123"/>
      <c r="B58" s="127" t="s">
        <v>1</v>
      </c>
      <c r="C58" s="127"/>
      <c r="D58" s="128"/>
      <c r="E58" s="128"/>
      <c r="F58" s="138"/>
      <c r="G58" s="139"/>
      <c r="H58" s="139"/>
      <c r="I58" s="242">
        <f>SUM(I47:I57)</f>
        <v>0</v>
      </c>
      <c r="J58" s="242"/>
    </row>
    <row r="59" spans="1:10" x14ac:dyDescent="0.2">
      <c r="F59" s="140"/>
      <c r="G59" s="96"/>
      <c r="H59" s="140"/>
      <c r="I59" s="96"/>
      <c r="J59" s="96"/>
    </row>
    <row r="60" spans="1:10" x14ac:dyDescent="0.2">
      <c r="F60" s="140"/>
      <c r="G60" s="96"/>
      <c r="H60" s="140"/>
      <c r="I60" s="96"/>
      <c r="J60" s="96"/>
    </row>
    <row r="61" spans="1:10" x14ac:dyDescent="0.2">
      <c r="F61" s="140"/>
      <c r="G61" s="96"/>
      <c r="H61" s="140"/>
      <c r="I61" s="96"/>
      <c r="J61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58:J58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9" t="s">
        <v>39</v>
      </c>
      <c r="B2" s="78"/>
      <c r="C2" s="248"/>
      <c r="D2" s="248"/>
      <c r="E2" s="248"/>
      <c r="F2" s="248"/>
      <c r="G2" s="249"/>
    </row>
    <row r="3" spans="1:7" ht="24.95" hidden="1" customHeight="1" x14ac:dyDescent="0.2">
      <c r="A3" s="79" t="s">
        <v>7</v>
      </c>
      <c r="B3" s="78"/>
      <c r="C3" s="248"/>
      <c r="D3" s="248"/>
      <c r="E3" s="248"/>
      <c r="F3" s="248"/>
      <c r="G3" s="249"/>
    </row>
    <row r="4" spans="1:7" ht="24.95" hidden="1" customHeight="1" x14ac:dyDescent="0.2">
      <c r="A4" s="79" t="s">
        <v>8</v>
      </c>
      <c r="B4" s="78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16"/>
  <sheetViews>
    <sheetView workbookViewId="0">
      <selection activeCell="A119" sqref="A119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55" t="s">
        <v>6</v>
      </c>
      <c r="B1" s="255"/>
      <c r="C1" s="255"/>
      <c r="D1" s="255"/>
      <c r="E1" s="255"/>
      <c r="F1" s="255"/>
      <c r="G1" s="255"/>
      <c r="AE1" t="s">
        <v>78</v>
      </c>
    </row>
    <row r="2" spans="1:60" ht="24.95" customHeight="1" x14ac:dyDescent="0.2">
      <c r="A2" s="145" t="s">
        <v>77</v>
      </c>
      <c r="B2" s="143"/>
      <c r="C2" s="256" t="s">
        <v>45</v>
      </c>
      <c r="D2" s="257"/>
      <c r="E2" s="257"/>
      <c r="F2" s="257"/>
      <c r="G2" s="258"/>
      <c r="AE2" t="s">
        <v>79</v>
      </c>
    </row>
    <row r="3" spans="1:60" ht="24.95" customHeight="1" x14ac:dyDescent="0.2">
      <c r="A3" s="146" t="s">
        <v>7</v>
      </c>
      <c r="B3" s="144"/>
      <c r="C3" s="259" t="s">
        <v>41</v>
      </c>
      <c r="D3" s="260"/>
      <c r="E3" s="260"/>
      <c r="F3" s="260"/>
      <c r="G3" s="261"/>
      <c r="AE3" t="s">
        <v>80</v>
      </c>
    </row>
    <row r="4" spans="1:60" ht="24.95" hidden="1" customHeight="1" x14ac:dyDescent="0.2">
      <c r="A4" s="146" t="s">
        <v>8</v>
      </c>
      <c r="B4" s="144"/>
      <c r="C4" s="259"/>
      <c r="D4" s="260"/>
      <c r="E4" s="260"/>
      <c r="F4" s="260"/>
      <c r="G4" s="261"/>
      <c r="AE4" t="s">
        <v>81</v>
      </c>
    </row>
    <row r="5" spans="1:60" hidden="1" x14ac:dyDescent="0.2">
      <c r="A5" s="147" t="s">
        <v>82</v>
      </c>
      <c r="B5" s="148"/>
      <c r="C5" s="149"/>
      <c r="D5" s="150"/>
      <c r="E5" s="150"/>
      <c r="F5" s="150"/>
      <c r="G5" s="151"/>
      <c r="AE5" t="s">
        <v>83</v>
      </c>
    </row>
    <row r="7" spans="1:60" ht="38.25" x14ac:dyDescent="0.2">
      <c r="A7" s="157" t="s">
        <v>84</v>
      </c>
      <c r="B7" s="158" t="s">
        <v>85</v>
      </c>
      <c r="C7" s="158" t="s">
        <v>86</v>
      </c>
      <c r="D7" s="157" t="s">
        <v>87</v>
      </c>
      <c r="E7" s="157" t="s">
        <v>88</v>
      </c>
      <c r="F7" s="152" t="s">
        <v>89</v>
      </c>
      <c r="G7" s="174" t="s">
        <v>28</v>
      </c>
      <c r="H7" s="175" t="s">
        <v>29</v>
      </c>
      <c r="I7" s="175" t="s">
        <v>90</v>
      </c>
      <c r="J7" s="175" t="s">
        <v>30</v>
      </c>
      <c r="K7" s="175" t="s">
        <v>91</v>
      </c>
      <c r="L7" s="175" t="s">
        <v>92</v>
      </c>
      <c r="M7" s="175" t="s">
        <v>93</v>
      </c>
      <c r="N7" s="175" t="s">
        <v>94</v>
      </c>
      <c r="O7" s="175" t="s">
        <v>95</v>
      </c>
      <c r="P7" s="175" t="s">
        <v>96</v>
      </c>
      <c r="Q7" s="175" t="s">
        <v>97</v>
      </c>
      <c r="R7" s="175" t="s">
        <v>98</v>
      </c>
      <c r="S7" s="175" t="s">
        <v>99</v>
      </c>
      <c r="T7" s="175" t="s">
        <v>100</v>
      </c>
      <c r="U7" s="160" t="s">
        <v>101</v>
      </c>
    </row>
    <row r="8" spans="1:60" x14ac:dyDescent="0.2">
      <c r="A8" s="176" t="s">
        <v>102</v>
      </c>
      <c r="B8" s="177" t="s">
        <v>55</v>
      </c>
      <c r="C8" s="178" t="s">
        <v>56</v>
      </c>
      <c r="D8" s="159"/>
      <c r="E8" s="179"/>
      <c r="F8" s="180"/>
      <c r="G8" s="180">
        <f>SUMIF(AE9:AE33,"&lt;&gt;NOR",G9:G33)</f>
        <v>0</v>
      </c>
      <c r="H8" s="180"/>
      <c r="I8" s="180">
        <f>SUM(I9:I33)</f>
        <v>0</v>
      </c>
      <c r="J8" s="180"/>
      <c r="K8" s="180">
        <f>SUM(K9:K33)</f>
        <v>0</v>
      </c>
      <c r="L8" s="180"/>
      <c r="M8" s="180">
        <f>SUM(M9:M33)</f>
        <v>0</v>
      </c>
      <c r="N8" s="159"/>
      <c r="O8" s="159">
        <f>SUM(O9:O33)</f>
        <v>7.1806900000000002</v>
      </c>
      <c r="P8" s="159"/>
      <c r="Q8" s="159">
        <f>SUM(Q9:Q33)</f>
        <v>0</v>
      </c>
      <c r="R8" s="159"/>
      <c r="S8" s="159"/>
      <c r="T8" s="176"/>
      <c r="U8" s="159">
        <f>SUM(U9:U33)</f>
        <v>163.86</v>
      </c>
      <c r="AE8" t="s">
        <v>103</v>
      </c>
    </row>
    <row r="9" spans="1:60" outlineLevel="1" x14ac:dyDescent="0.2">
      <c r="A9" s="154">
        <v>1</v>
      </c>
      <c r="B9" s="161" t="s">
        <v>104</v>
      </c>
      <c r="C9" s="192" t="s">
        <v>105</v>
      </c>
      <c r="D9" s="163" t="s">
        <v>106</v>
      </c>
      <c r="E9" s="168">
        <v>60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15</v>
      </c>
      <c r="M9" s="172">
        <f>G9*(1+L9/100)</f>
        <v>0</v>
      </c>
      <c r="N9" s="163">
        <v>4.0000000000000003E-5</v>
      </c>
      <c r="O9" s="163">
        <f>ROUND(E9*N9,5)</f>
        <v>2.3999999999999998E-3</v>
      </c>
      <c r="P9" s="163">
        <v>0</v>
      </c>
      <c r="Q9" s="163">
        <f>ROUND(E9*P9,5)</f>
        <v>0</v>
      </c>
      <c r="R9" s="163"/>
      <c r="S9" s="163"/>
      <c r="T9" s="164">
        <v>7.8E-2</v>
      </c>
      <c r="U9" s="163">
        <f>ROUND(E9*T9,2)</f>
        <v>4.68</v>
      </c>
      <c r="V9" s="153"/>
      <c r="W9" s="153"/>
      <c r="X9" s="153"/>
      <c r="Y9" s="153"/>
      <c r="Z9" s="153"/>
      <c r="AA9" s="153"/>
      <c r="AB9" s="153"/>
      <c r="AC9" s="153"/>
      <c r="AD9" s="153"/>
      <c r="AE9" s="153" t="s">
        <v>107</v>
      </c>
      <c r="AF9" s="153"/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54"/>
      <c r="B10" s="161"/>
      <c r="C10" s="193" t="s">
        <v>108</v>
      </c>
      <c r="D10" s="165"/>
      <c r="E10" s="169">
        <v>60</v>
      </c>
      <c r="F10" s="172"/>
      <c r="G10" s="172"/>
      <c r="H10" s="172"/>
      <c r="I10" s="172"/>
      <c r="J10" s="172"/>
      <c r="K10" s="172"/>
      <c r="L10" s="172"/>
      <c r="M10" s="172"/>
      <c r="N10" s="163"/>
      <c r="O10" s="163"/>
      <c r="P10" s="163"/>
      <c r="Q10" s="163"/>
      <c r="R10" s="163"/>
      <c r="S10" s="163"/>
      <c r="T10" s="164"/>
      <c r="U10" s="163"/>
      <c r="V10" s="153"/>
      <c r="W10" s="153"/>
      <c r="X10" s="153"/>
      <c r="Y10" s="153"/>
      <c r="Z10" s="153"/>
      <c r="AA10" s="153"/>
      <c r="AB10" s="153"/>
      <c r="AC10" s="153"/>
      <c r="AD10" s="153"/>
      <c r="AE10" s="153" t="s">
        <v>109</v>
      </c>
      <c r="AF10" s="153">
        <v>0</v>
      </c>
      <c r="AG10" s="153"/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54">
        <v>2</v>
      </c>
      <c r="B11" s="161" t="s">
        <v>110</v>
      </c>
      <c r="C11" s="192" t="s">
        <v>111</v>
      </c>
      <c r="D11" s="163" t="s">
        <v>106</v>
      </c>
      <c r="E11" s="168">
        <v>108.965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15</v>
      </c>
      <c r="M11" s="172">
        <f>G11*(1+L11/100)</f>
        <v>0</v>
      </c>
      <c r="N11" s="163">
        <v>2.945E-2</v>
      </c>
      <c r="O11" s="163">
        <f>ROUND(E11*N11,5)</f>
        <v>3.2090200000000002</v>
      </c>
      <c r="P11" s="163">
        <v>0</v>
      </c>
      <c r="Q11" s="163">
        <f>ROUND(E11*P11,5)</f>
        <v>0</v>
      </c>
      <c r="R11" s="163"/>
      <c r="S11" s="163"/>
      <c r="T11" s="164">
        <v>0.28100999999999998</v>
      </c>
      <c r="U11" s="163">
        <f>ROUND(E11*T11,2)</f>
        <v>30.62</v>
      </c>
      <c r="V11" s="153"/>
      <c r="W11" s="153"/>
      <c r="X11" s="153"/>
      <c r="Y11" s="153"/>
      <c r="Z11" s="153"/>
      <c r="AA11" s="153"/>
      <c r="AB11" s="153"/>
      <c r="AC11" s="153"/>
      <c r="AD11" s="153"/>
      <c r="AE11" s="153" t="s">
        <v>107</v>
      </c>
      <c r="AF11" s="153"/>
      <c r="AG11" s="153"/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54"/>
      <c r="B12" s="161"/>
      <c r="C12" s="250" t="s">
        <v>112</v>
      </c>
      <c r="D12" s="251"/>
      <c r="E12" s="252"/>
      <c r="F12" s="253"/>
      <c r="G12" s="254"/>
      <c r="H12" s="172"/>
      <c r="I12" s="172"/>
      <c r="J12" s="172"/>
      <c r="K12" s="172"/>
      <c r="L12" s="172"/>
      <c r="M12" s="172"/>
      <c r="N12" s="163"/>
      <c r="O12" s="163"/>
      <c r="P12" s="163"/>
      <c r="Q12" s="163"/>
      <c r="R12" s="163"/>
      <c r="S12" s="163"/>
      <c r="T12" s="164"/>
      <c r="U12" s="163"/>
      <c r="V12" s="153"/>
      <c r="W12" s="153"/>
      <c r="X12" s="153"/>
      <c r="Y12" s="153"/>
      <c r="Z12" s="153"/>
      <c r="AA12" s="153"/>
      <c r="AB12" s="153"/>
      <c r="AC12" s="153"/>
      <c r="AD12" s="153"/>
      <c r="AE12" s="153" t="s">
        <v>113</v>
      </c>
      <c r="AF12" s="153"/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6" t="str">
        <f>C12</f>
        <v>stěny</v>
      </c>
      <c r="BB12" s="153"/>
      <c r="BC12" s="153"/>
      <c r="BD12" s="153"/>
      <c r="BE12" s="153"/>
      <c r="BF12" s="153"/>
      <c r="BG12" s="153"/>
      <c r="BH12" s="153"/>
    </row>
    <row r="13" spans="1:60" ht="22.5" outlineLevel="1" x14ac:dyDescent="0.2">
      <c r="A13" s="154"/>
      <c r="B13" s="161"/>
      <c r="C13" s="193" t="s">
        <v>114</v>
      </c>
      <c r="D13" s="165"/>
      <c r="E13" s="169">
        <v>28.864000000000001</v>
      </c>
      <c r="F13" s="172"/>
      <c r="G13" s="172"/>
      <c r="H13" s="172"/>
      <c r="I13" s="172"/>
      <c r="J13" s="172"/>
      <c r="K13" s="172"/>
      <c r="L13" s="172"/>
      <c r="M13" s="172"/>
      <c r="N13" s="163"/>
      <c r="O13" s="163"/>
      <c r="P13" s="163"/>
      <c r="Q13" s="163"/>
      <c r="R13" s="163"/>
      <c r="S13" s="163"/>
      <c r="T13" s="164"/>
      <c r="U13" s="163"/>
      <c r="V13" s="153"/>
      <c r="W13" s="153"/>
      <c r="X13" s="153"/>
      <c r="Y13" s="153"/>
      <c r="Z13" s="153"/>
      <c r="AA13" s="153"/>
      <c r="AB13" s="153"/>
      <c r="AC13" s="153"/>
      <c r="AD13" s="153"/>
      <c r="AE13" s="153" t="s">
        <v>109</v>
      </c>
      <c r="AF13" s="153">
        <v>0</v>
      </c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54"/>
      <c r="B14" s="161"/>
      <c r="C14" s="193" t="s">
        <v>115</v>
      </c>
      <c r="D14" s="165"/>
      <c r="E14" s="169">
        <v>18.486999999999998</v>
      </c>
      <c r="F14" s="172"/>
      <c r="G14" s="172"/>
      <c r="H14" s="172"/>
      <c r="I14" s="172"/>
      <c r="J14" s="172"/>
      <c r="K14" s="172"/>
      <c r="L14" s="172"/>
      <c r="M14" s="172"/>
      <c r="N14" s="163"/>
      <c r="O14" s="163"/>
      <c r="P14" s="163"/>
      <c r="Q14" s="163"/>
      <c r="R14" s="163"/>
      <c r="S14" s="163"/>
      <c r="T14" s="164"/>
      <c r="U14" s="163"/>
      <c r="V14" s="153"/>
      <c r="W14" s="153"/>
      <c r="X14" s="153"/>
      <c r="Y14" s="153"/>
      <c r="Z14" s="153"/>
      <c r="AA14" s="153"/>
      <c r="AB14" s="153"/>
      <c r="AC14" s="153"/>
      <c r="AD14" s="153"/>
      <c r="AE14" s="153" t="s">
        <v>109</v>
      </c>
      <c r="AF14" s="153">
        <v>0</v>
      </c>
      <c r="AG14" s="153"/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54"/>
      <c r="B15" s="161"/>
      <c r="C15" s="193" t="s">
        <v>116</v>
      </c>
      <c r="D15" s="165"/>
      <c r="E15" s="169">
        <v>19.742000000000001</v>
      </c>
      <c r="F15" s="172"/>
      <c r="G15" s="172"/>
      <c r="H15" s="172"/>
      <c r="I15" s="172"/>
      <c r="J15" s="172"/>
      <c r="K15" s="172"/>
      <c r="L15" s="172"/>
      <c r="M15" s="172"/>
      <c r="N15" s="163"/>
      <c r="O15" s="163"/>
      <c r="P15" s="163"/>
      <c r="Q15" s="163"/>
      <c r="R15" s="163"/>
      <c r="S15" s="163"/>
      <c r="T15" s="164"/>
      <c r="U15" s="163"/>
      <c r="V15" s="153"/>
      <c r="W15" s="153"/>
      <c r="X15" s="153"/>
      <c r="Y15" s="153"/>
      <c r="Z15" s="153"/>
      <c r="AA15" s="153"/>
      <c r="AB15" s="153"/>
      <c r="AC15" s="153"/>
      <c r="AD15" s="153"/>
      <c r="AE15" s="153" t="s">
        <v>109</v>
      </c>
      <c r="AF15" s="153">
        <v>0</v>
      </c>
      <c r="AG15" s="153"/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54"/>
      <c r="B16" s="161"/>
      <c r="C16" s="193" t="s">
        <v>117</v>
      </c>
      <c r="D16" s="165"/>
      <c r="E16" s="169">
        <v>41.872</v>
      </c>
      <c r="F16" s="172"/>
      <c r="G16" s="172"/>
      <c r="H16" s="172"/>
      <c r="I16" s="172"/>
      <c r="J16" s="172"/>
      <c r="K16" s="172"/>
      <c r="L16" s="172"/>
      <c r="M16" s="172"/>
      <c r="N16" s="163"/>
      <c r="O16" s="163"/>
      <c r="P16" s="163"/>
      <c r="Q16" s="163"/>
      <c r="R16" s="163"/>
      <c r="S16" s="163"/>
      <c r="T16" s="164"/>
      <c r="U16" s="163"/>
      <c r="V16" s="153"/>
      <c r="W16" s="153"/>
      <c r="X16" s="153"/>
      <c r="Y16" s="153"/>
      <c r="Z16" s="153"/>
      <c r="AA16" s="153"/>
      <c r="AB16" s="153"/>
      <c r="AC16" s="153"/>
      <c r="AD16" s="153"/>
      <c r="AE16" s="153" t="s">
        <v>109</v>
      </c>
      <c r="AF16" s="153">
        <v>0</v>
      </c>
      <c r="AG16" s="153"/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54">
        <v>3</v>
      </c>
      <c r="B17" s="161" t="s">
        <v>118</v>
      </c>
      <c r="C17" s="192" t="s">
        <v>119</v>
      </c>
      <c r="D17" s="163" t="s">
        <v>106</v>
      </c>
      <c r="E17" s="168">
        <v>74.92</v>
      </c>
      <c r="F17" s="171"/>
      <c r="G17" s="172">
        <f>ROUND(E17*F17,2)</f>
        <v>0</v>
      </c>
      <c r="H17" s="171"/>
      <c r="I17" s="172">
        <f>ROUND(E17*H17,2)</f>
        <v>0</v>
      </c>
      <c r="J17" s="171"/>
      <c r="K17" s="172">
        <f>ROUND(E17*J17,2)</f>
        <v>0</v>
      </c>
      <c r="L17" s="172">
        <v>15</v>
      </c>
      <c r="M17" s="172">
        <f>G17*(1+L17/100)</f>
        <v>0</v>
      </c>
      <c r="N17" s="163">
        <v>3.7470000000000003E-2</v>
      </c>
      <c r="O17" s="163">
        <f>ROUND(E17*N17,5)</f>
        <v>2.8072499999999998</v>
      </c>
      <c r="P17" s="163">
        <v>0</v>
      </c>
      <c r="Q17" s="163">
        <f>ROUND(E17*P17,5)</f>
        <v>0</v>
      </c>
      <c r="R17" s="163"/>
      <c r="S17" s="163"/>
      <c r="T17" s="164">
        <v>0.40060000000000001</v>
      </c>
      <c r="U17" s="163">
        <f>ROUND(E17*T17,2)</f>
        <v>30.01</v>
      </c>
      <c r="V17" s="153"/>
      <c r="W17" s="153"/>
      <c r="X17" s="153"/>
      <c r="Y17" s="153"/>
      <c r="Z17" s="153"/>
      <c r="AA17" s="153"/>
      <c r="AB17" s="153"/>
      <c r="AC17" s="153"/>
      <c r="AD17" s="153"/>
      <c r="AE17" s="153" t="s">
        <v>107</v>
      </c>
      <c r="AF17" s="153"/>
      <c r="AG17" s="153"/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54"/>
      <c r="B18" s="161"/>
      <c r="C18" s="250" t="s">
        <v>120</v>
      </c>
      <c r="D18" s="251"/>
      <c r="E18" s="252"/>
      <c r="F18" s="253"/>
      <c r="G18" s="254"/>
      <c r="H18" s="172"/>
      <c r="I18" s="172"/>
      <c r="J18" s="172"/>
      <c r="K18" s="172"/>
      <c r="L18" s="172"/>
      <c r="M18" s="172"/>
      <c r="N18" s="163"/>
      <c r="O18" s="163"/>
      <c r="P18" s="163"/>
      <c r="Q18" s="163"/>
      <c r="R18" s="163"/>
      <c r="S18" s="163"/>
      <c r="T18" s="164"/>
      <c r="U18" s="163"/>
      <c r="V18" s="153"/>
      <c r="W18" s="153"/>
      <c r="X18" s="153"/>
      <c r="Y18" s="153"/>
      <c r="Z18" s="153"/>
      <c r="AA18" s="153"/>
      <c r="AB18" s="153"/>
      <c r="AC18" s="153"/>
      <c r="AD18" s="153"/>
      <c r="AE18" s="153" t="s">
        <v>113</v>
      </c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6" t="str">
        <f>C18</f>
        <v>stropy balkónů</v>
      </c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54"/>
      <c r="B19" s="161"/>
      <c r="C19" s="193" t="s">
        <v>121</v>
      </c>
      <c r="D19" s="165"/>
      <c r="E19" s="169">
        <v>74.92</v>
      </c>
      <c r="F19" s="172"/>
      <c r="G19" s="172"/>
      <c r="H19" s="172"/>
      <c r="I19" s="172"/>
      <c r="J19" s="172"/>
      <c r="K19" s="172"/>
      <c r="L19" s="172"/>
      <c r="M19" s="172"/>
      <c r="N19" s="163"/>
      <c r="O19" s="163"/>
      <c r="P19" s="163"/>
      <c r="Q19" s="163"/>
      <c r="R19" s="163"/>
      <c r="S19" s="163"/>
      <c r="T19" s="164"/>
      <c r="U19" s="163"/>
      <c r="V19" s="153"/>
      <c r="W19" s="153"/>
      <c r="X19" s="153"/>
      <c r="Y19" s="153"/>
      <c r="Z19" s="153"/>
      <c r="AA19" s="153"/>
      <c r="AB19" s="153"/>
      <c r="AC19" s="153"/>
      <c r="AD19" s="153"/>
      <c r="AE19" s="153" t="s">
        <v>109</v>
      </c>
      <c r="AF19" s="153">
        <v>0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54">
        <v>4</v>
      </c>
      <c r="B20" s="161" t="s">
        <v>122</v>
      </c>
      <c r="C20" s="192" t="s">
        <v>123</v>
      </c>
      <c r="D20" s="163" t="s">
        <v>106</v>
      </c>
      <c r="E20" s="168">
        <v>10.72</v>
      </c>
      <c r="F20" s="171"/>
      <c r="G20" s="172">
        <f>ROUND(E20*F20,2)</f>
        <v>0</v>
      </c>
      <c r="H20" s="171"/>
      <c r="I20" s="172">
        <f>ROUND(E20*H20,2)</f>
        <v>0</v>
      </c>
      <c r="J20" s="171"/>
      <c r="K20" s="172">
        <f>ROUND(E20*J20,2)</f>
        <v>0</v>
      </c>
      <c r="L20" s="172">
        <v>15</v>
      </c>
      <c r="M20" s="172">
        <f>G20*(1+L20/100)</f>
        <v>0</v>
      </c>
      <c r="N20" s="163">
        <v>4.8169999999999998E-2</v>
      </c>
      <c r="O20" s="163">
        <f>ROUND(E20*N20,5)</f>
        <v>0.51637999999999995</v>
      </c>
      <c r="P20" s="163">
        <v>0</v>
      </c>
      <c r="Q20" s="163">
        <f>ROUND(E20*P20,5)</f>
        <v>0</v>
      </c>
      <c r="R20" s="163"/>
      <c r="S20" s="163"/>
      <c r="T20" s="164">
        <v>0.74299999999999999</v>
      </c>
      <c r="U20" s="163">
        <f>ROUND(E20*T20,2)</f>
        <v>7.96</v>
      </c>
      <c r="V20" s="153"/>
      <c r="W20" s="153"/>
      <c r="X20" s="153"/>
      <c r="Y20" s="153"/>
      <c r="Z20" s="153"/>
      <c r="AA20" s="153"/>
      <c r="AB20" s="153"/>
      <c r="AC20" s="153"/>
      <c r="AD20" s="153"/>
      <c r="AE20" s="153" t="s">
        <v>107</v>
      </c>
      <c r="AF20" s="153"/>
      <c r="AG20" s="153"/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54"/>
      <c r="B21" s="161"/>
      <c r="C21" s="250" t="s">
        <v>124</v>
      </c>
      <c r="D21" s="251"/>
      <c r="E21" s="252"/>
      <c r="F21" s="253"/>
      <c r="G21" s="254"/>
      <c r="H21" s="172"/>
      <c r="I21" s="172"/>
      <c r="J21" s="172"/>
      <c r="K21" s="172"/>
      <c r="L21" s="172"/>
      <c r="M21" s="172"/>
      <c r="N21" s="163"/>
      <c r="O21" s="163"/>
      <c r="P21" s="163"/>
      <c r="Q21" s="163"/>
      <c r="R21" s="163"/>
      <c r="S21" s="163"/>
      <c r="T21" s="164"/>
      <c r="U21" s="163"/>
      <c r="V21" s="153"/>
      <c r="W21" s="153"/>
      <c r="X21" s="153"/>
      <c r="Y21" s="153"/>
      <c r="Z21" s="153"/>
      <c r="AA21" s="153"/>
      <c r="AB21" s="153"/>
      <c r="AC21" s="153"/>
      <c r="AD21" s="153"/>
      <c r="AE21" s="153" t="s">
        <v>113</v>
      </c>
      <c r="AF21" s="153"/>
      <c r="AG21" s="153"/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6" t="str">
        <f>C21</f>
        <v>soklíky</v>
      </c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54"/>
      <c r="B22" s="161"/>
      <c r="C22" s="193" t="s">
        <v>125</v>
      </c>
      <c r="D22" s="165"/>
      <c r="E22" s="169">
        <v>10.72</v>
      </c>
      <c r="F22" s="172"/>
      <c r="G22" s="172"/>
      <c r="H22" s="172"/>
      <c r="I22" s="172"/>
      <c r="J22" s="172"/>
      <c r="K22" s="172"/>
      <c r="L22" s="172"/>
      <c r="M22" s="172"/>
      <c r="N22" s="163"/>
      <c r="O22" s="163"/>
      <c r="P22" s="163"/>
      <c r="Q22" s="163"/>
      <c r="R22" s="163"/>
      <c r="S22" s="163"/>
      <c r="T22" s="164"/>
      <c r="U22" s="163"/>
      <c r="V22" s="153"/>
      <c r="W22" s="153"/>
      <c r="X22" s="153"/>
      <c r="Y22" s="153"/>
      <c r="Z22" s="153"/>
      <c r="AA22" s="153"/>
      <c r="AB22" s="153"/>
      <c r="AC22" s="153"/>
      <c r="AD22" s="153"/>
      <c r="AE22" s="153" t="s">
        <v>109</v>
      </c>
      <c r="AF22" s="153">
        <v>0</v>
      </c>
      <c r="AG22" s="153"/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54">
        <v>5</v>
      </c>
      <c r="B23" s="161" t="s">
        <v>126</v>
      </c>
      <c r="C23" s="192" t="s">
        <v>127</v>
      </c>
      <c r="D23" s="163" t="s">
        <v>106</v>
      </c>
      <c r="E23" s="168">
        <v>81.685500000000005</v>
      </c>
      <c r="F23" s="171"/>
      <c r="G23" s="172">
        <f>ROUND(E23*F23,2)</f>
        <v>0</v>
      </c>
      <c r="H23" s="171"/>
      <c r="I23" s="172">
        <f>ROUND(E23*H23,2)</f>
        <v>0</v>
      </c>
      <c r="J23" s="171"/>
      <c r="K23" s="172">
        <f>ROUND(E23*J23,2)</f>
        <v>0</v>
      </c>
      <c r="L23" s="172">
        <v>15</v>
      </c>
      <c r="M23" s="172">
        <f>G23*(1+L23/100)</f>
        <v>0</v>
      </c>
      <c r="N23" s="163">
        <v>4.2199999999999998E-3</v>
      </c>
      <c r="O23" s="163">
        <f>ROUND(E23*N23,5)</f>
        <v>0.34471000000000002</v>
      </c>
      <c r="P23" s="163">
        <v>0</v>
      </c>
      <c r="Q23" s="163">
        <f>ROUND(E23*P23,5)</f>
        <v>0</v>
      </c>
      <c r="R23" s="163"/>
      <c r="S23" s="163"/>
      <c r="T23" s="164">
        <v>0.22136</v>
      </c>
      <c r="U23" s="163">
        <f>ROUND(E23*T23,2)</f>
        <v>18.079999999999998</v>
      </c>
      <c r="V23" s="153"/>
      <c r="W23" s="153"/>
      <c r="X23" s="153"/>
      <c r="Y23" s="153"/>
      <c r="Z23" s="153"/>
      <c r="AA23" s="153"/>
      <c r="AB23" s="153"/>
      <c r="AC23" s="153"/>
      <c r="AD23" s="153"/>
      <c r="AE23" s="153" t="s">
        <v>107</v>
      </c>
      <c r="AF23" s="153"/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54"/>
      <c r="B24" s="161"/>
      <c r="C24" s="250" t="s">
        <v>128</v>
      </c>
      <c r="D24" s="251"/>
      <c r="E24" s="252"/>
      <c r="F24" s="253"/>
      <c r="G24" s="254"/>
      <c r="H24" s="172"/>
      <c r="I24" s="172"/>
      <c r="J24" s="172"/>
      <c r="K24" s="172"/>
      <c r="L24" s="172"/>
      <c r="M24" s="172"/>
      <c r="N24" s="163"/>
      <c r="O24" s="163"/>
      <c r="P24" s="163"/>
      <c r="Q24" s="163"/>
      <c r="R24" s="163"/>
      <c r="S24" s="163"/>
      <c r="T24" s="164"/>
      <c r="U24" s="163"/>
      <c r="V24" s="153"/>
      <c r="W24" s="153"/>
      <c r="X24" s="153"/>
      <c r="Y24" s="153"/>
      <c r="Z24" s="153"/>
      <c r="AA24" s="153"/>
      <c r="AB24" s="153"/>
      <c r="AC24" s="153"/>
      <c r="AD24" s="153"/>
      <c r="AE24" s="153" t="s">
        <v>113</v>
      </c>
      <c r="AF24" s="153"/>
      <c r="AG24" s="153"/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6" t="str">
        <f>C24</f>
        <v>fasáda přízemí</v>
      </c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54"/>
      <c r="B25" s="161"/>
      <c r="C25" s="193" t="s">
        <v>129</v>
      </c>
      <c r="D25" s="165"/>
      <c r="E25" s="169">
        <v>69.407499999999999</v>
      </c>
      <c r="F25" s="172"/>
      <c r="G25" s="172"/>
      <c r="H25" s="172"/>
      <c r="I25" s="172"/>
      <c r="J25" s="172"/>
      <c r="K25" s="172"/>
      <c r="L25" s="172"/>
      <c r="M25" s="172"/>
      <c r="N25" s="163"/>
      <c r="O25" s="163"/>
      <c r="P25" s="163"/>
      <c r="Q25" s="163"/>
      <c r="R25" s="163"/>
      <c r="S25" s="163"/>
      <c r="T25" s="164"/>
      <c r="U25" s="163"/>
      <c r="V25" s="153"/>
      <c r="W25" s="153"/>
      <c r="X25" s="153"/>
      <c r="Y25" s="153"/>
      <c r="Z25" s="153"/>
      <c r="AA25" s="153"/>
      <c r="AB25" s="153"/>
      <c r="AC25" s="153"/>
      <c r="AD25" s="153"/>
      <c r="AE25" s="153" t="s">
        <v>109</v>
      </c>
      <c r="AF25" s="153">
        <v>0</v>
      </c>
      <c r="AG25" s="153"/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54"/>
      <c r="B26" s="161"/>
      <c r="C26" s="193" t="s">
        <v>130</v>
      </c>
      <c r="D26" s="165"/>
      <c r="E26" s="169">
        <v>-18.364999999999998</v>
      </c>
      <c r="F26" s="172"/>
      <c r="G26" s="172"/>
      <c r="H26" s="172"/>
      <c r="I26" s="172"/>
      <c r="J26" s="172"/>
      <c r="K26" s="172"/>
      <c r="L26" s="172"/>
      <c r="M26" s="172"/>
      <c r="N26" s="163"/>
      <c r="O26" s="163"/>
      <c r="P26" s="163"/>
      <c r="Q26" s="163"/>
      <c r="R26" s="163"/>
      <c r="S26" s="163"/>
      <c r="T26" s="164"/>
      <c r="U26" s="163"/>
      <c r="V26" s="153"/>
      <c r="W26" s="153"/>
      <c r="X26" s="153"/>
      <c r="Y26" s="153"/>
      <c r="Z26" s="153"/>
      <c r="AA26" s="153"/>
      <c r="AB26" s="153"/>
      <c r="AC26" s="153"/>
      <c r="AD26" s="153"/>
      <c r="AE26" s="153" t="s">
        <v>109</v>
      </c>
      <c r="AF26" s="153">
        <v>0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54"/>
      <c r="B27" s="161"/>
      <c r="C27" s="193" t="s">
        <v>131</v>
      </c>
      <c r="D27" s="165"/>
      <c r="E27" s="169">
        <v>30.643000000000001</v>
      </c>
      <c r="F27" s="172"/>
      <c r="G27" s="172"/>
      <c r="H27" s="172"/>
      <c r="I27" s="172"/>
      <c r="J27" s="172"/>
      <c r="K27" s="172"/>
      <c r="L27" s="172"/>
      <c r="M27" s="172"/>
      <c r="N27" s="163"/>
      <c r="O27" s="163"/>
      <c r="P27" s="163"/>
      <c r="Q27" s="163"/>
      <c r="R27" s="163"/>
      <c r="S27" s="163"/>
      <c r="T27" s="164"/>
      <c r="U27" s="163"/>
      <c r="V27" s="153"/>
      <c r="W27" s="153"/>
      <c r="X27" s="153"/>
      <c r="Y27" s="153"/>
      <c r="Z27" s="153"/>
      <c r="AA27" s="153"/>
      <c r="AB27" s="153"/>
      <c r="AC27" s="153"/>
      <c r="AD27" s="153"/>
      <c r="AE27" s="153" t="s">
        <v>109</v>
      </c>
      <c r="AF27" s="153">
        <v>0</v>
      </c>
      <c r="AG27" s="153"/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54">
        <v>6</v>
      </c>
      <c r="B28" s="161" t="s">
        <v>132</v>
      </c>
      <c r="C28" s="192" t="s">
        <v>133</v>
      </c>
      <c r="D28" s="163" t="s">
        <v>134</v>
      </c>
      <c r="E28" s="168">
        <v>99.000900000000001</v>
      </c>
      <c r="F28" s="171"/>
      <c r="G28" s="172">
        <f>ROUND(E28*F28,2)</f>
        <v>0</v>
      </c>
      <c r="H28" s="171"/>
      <c r="I28" s="172">
        <f>ROUND(E28*H28,2)</f>
        <v>0</v>
      </c>
      <c r="J28" s="171"/>
      <c r="K28" s="172">
        <f>ROUND(E28*J28,2)</f>
        <v>0</v>
      </c>
      <c r="L28" s="172">
        <v>15</v>
      </c>
      <c r="M28" s="172">
        <f>G28*(1+L28/100)</f>
        <v>0</v>
      </c>
      <c r="N28" s="163">
        <v>4.4999999999999999E-4</v>
      </c>
      <c r="O28" s="163">
        <f>ROUND(E28*N28,5)</f>
        <v>4.4549999999999999E-2</v>
      </c>
      <c r="P28" s="163">
        <v>0</v>
      </c>
      <c r="Q28" s="163">
        <f>ROUND(E28*P28,5)</f>
        <v>0</v>
      </c>
      <c r="R28" s="163"/>
      <c r="S28" s="163"/>
      <c r="T28" s="164">
        <v>0</v>
      </c>
      <c r="U28" s="163">
        <f>ROUND(E28*T28,2)</f>
        <v>0</v>
      </c>
      <c r="V28" s="153"/>
      <c r="W28" s="153"/>
      <c r="X28" s="153"/>
      <c r="Y28" s="153"/>
      <c r="Z28" s="153"/>
      <c r="AA28" s="153"/>
      <c r="AB28" s="153"/>
      <c r="AC28" s="153"/>
      <c r="AD28" s="153"/>
      <c r="AE28" s="153" t="s">
        <v>107</v>
      </c>
      <c r="AF28" s="153"/>
      <c r="AG28" s="153"/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54"/>
      <c r="B29" s="161"/>
      <c r="C29" s="193" t="s">
        <v>135</v>
      </c>
      <c r="D29" s="165"/>
      <c r="E29" s="169">
        <v>99.000900000000001</v>
      </c>
      <c r="F29" s="172"/>
      <c r="G29" s="172"/>
      <c r="H29" s="172"/>
      <c r="I29" s="172"/>
      <c r="J29" s="172"/>
      <c r="K29" s="172"/>
      <c r="L29" s="172"/>
      <c r="M29" s="172"/>
      <c r="N29" s="163"/>
      <c r="O29" s="163"/>
      <c r="P29" s="163"/>
      <c r="Q29" s="163"/>
      <c r="R29" s="163"/>
      <c r="S29" s="163"/>
      <c r="T29" s="164"/>
      <c r="U29" s="163"/>
      <c r="V29" s="153"/>
      <c r="W29" s="153"/>
      <c r="X29" s="153"/>
      <c r="Y29" s="153"/>
      <c r="Z29" s="153"/>
      <c r="AA29" s="153"/>
      <c r="AB29" s="153"/>
      <c r="AC29" s="153"/>
      <c r="AD29" s="153"/>
      <c r="AE29" s="153" t="s">
        <v>109</v>
      </c>
      <c r="AF29" s="153">
        <v>0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54">
        <v>7</v>
      </c>
      <c r="B30" s="161" t="s">
        <v>136</v>
      </c>
      <c r="C30" s="192" t="s">
        <v>137</v>
      </c>
      <c r="D30" s="163" t="s">
        <v>134</v>
      </c>
      <c r="E30" s="168">
        <v>71.42</v>
      </c>
      <c r="F30" s="171"/>
      <c r="G30" s="172">
        <f>ROUND(E30*F30,2)</f>
        <v>0</v>
      </c>
      <c r="H30" s="171"/>
      <c r="I30" s="172">
        <f>ROUND(E30*H30,2)</f>
        <v>0</v>
      </c>
      <c r="J30" s="171"/>
      <c r="K30" s="172">
        <f>ROUND(E30*J30,2)</f>
        <v>0</v>
      </c>
      <c r="L30" s="172">
        <v>15</v>
      </c>
      <c r="M30" s="172">
        <f>G30*(1+L30/100)</f>
        <v>0</v>
      </c>
      <c r="N30" s="163">
        <v>2.0000000000000002E-5</v>
      </c>
      <c r="O30" s="163">
        <f>ROUND(E30*N30,5)</f>
        <v>1.4300000000000001E-3</v>
      </c>
      <c r="P30" s="163">
        <v>0</v>
      </c>
      <c r="Q30" s="163">
        <f>ROUND(E30*P30,5)</f>
        <v>0</v>
      </c>
      <c r="R30" s="163"/>
      <c r="S30" s="163"/>
      <c r="T30" s="164">
        <v>0.16</v>
      </c>
      <c r="U30" s="163">
        <f>ROUND(E30*T30,2)</f>
        <v>11.43</v>
      </c>
      <c r="V30" s="153"/>
      <c r="W30" s="153"/>
      <c r="X30" s="153"/>
      <c r="Y30" s="153"/>
      <c r="Z30" s="153"/>
      <c r="AA30" s="153"/>
      <c r="AB30" s="153"/>
      <c r="AC30" s="153"/>
      <c r="AD30" s="153"/>
      <c r="AE30" s="153" t="s">
        <v>107</v>
      </c>
      <c r="AF30" s="153"/>
      <c r="AG30" s="153"/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54"/>
      <c r="B31" s="161"/>
      <c r="C31" s="193" t="s">
        <v>138</v>
      </c>
      <c r="D31" s="165"/>
      <c r="E31" s="169">
        <v>71.42</v>
      </c>
      <c r="F31" s="172"/>
      <c r="G31" s="172"/>
      <c r="H31" s="172"/>
      <c r="I31" s="172"/>
      <c r="J31" s="172"/>
      <c r="K31" s="172"/>
      <c r="L31" s="172"/>
      <c r="M31" s="172"/>
      <c r="N31" s="163"/>
      <c r="O31" s="163"/>
      <c r="P31" s="163"/>
      <c r="Q31" s="163"/>
      <c r="R31" s="163"/>
      <c r="S31" s="163"/>
      <c r="T31" s="164"/>
      <c r="U31" s="163"/>
      <c r="V31" s="153"/>
      <c r="W31" s="153"/>
      <c r="X31" s="153"/>
      <c r="Y31" s="153"/>
      <c r="Z31" s="153"/>
      <c r="AA31" s="153"/>
      <c r="AB31" s="153"/>
      <c r="AC31" s="153"/>
      <c r="AD31" s="153"/>
      <c r="AE31" s="153" t="s">
        <v>109</v>
      </c>
      <c r="AF31" s="153">
        <v>0</v>
      </c>
      <c r="AG31" s="153"/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ht="22.5" outlineLevel="1" x14ac:dyDescent="0.2">
      <c r="A32" s="154">
        <v>8</v>
      </c>
      <c r="B32" s="161" t="s">
        <v>139</v>
      </c>
      <c r="C32" s="192" t="s">
        <v>140</v>
      </c>
      <c r="D32" s="163" t="s">
        <v>106</v>
      </c>
      <c r="E32" s="168">
        <v>265.57049999999998</v>
      </c>
      <c r="F32" s="171"/>
      <c r="G32" s="172">
        <f>ROUND(E32*F32,2)</f>
        <v>0</v>
      </c>
      <c r="H32" s="171"/>
      <c r="I32" s="172">
        <f>ROUND(E32*H32,2)</f>
        <v>0</v>
      </c>
      <c r="J32" s="171"/>
      <c r="K32" s="172">
        <f>ROUND(E32*J32,2)</f>
        <v>0</v>
      </c>
      <c r="L32" s="172">
        <v>15</v>
      </c>
      <c r="M32" s="172">
        <f>G32*(1+L32/100)</f>
        <v>0</v>
      </c>
      <c r="N32" s="163">
        <v>9.6000000000000002E-4</v>
      </c>
      <c r="O32" s="163">
        <f>ROUND(E32*N32,5)</f>
        <v>0.25495000000000001</v>
      </c>
      <c r="P32" s="163">
        <v>0</v>
      </c>
      <c r="Q32" s="163">
        <f>ROUND(E32*P32,5)</f>
        <v>0</v>
      </c>
      <c r="R32" s="163"/>
      <c r="S32" s="163"/>
      <c r="T32" s="164">
        <v>0.23</v>
      </c>
      <c r="U32" s="163">
        <f>ROUND(E32*T32,2)</f>
        <v>61.08</v>
      </c>
      <c r="V32" s="153"/>
      <c r="W32" s="153"/>
      <c r="X32" s="153"/>
      <c r="Y32" s="153"/>
      <c r="Z32" s="153"/>
      <c r="AA32" s="153"/>
      <c r="AB32" s="153"/>
      <c r="AC32" s="153"/>
      <c r="AD32" s="153"/>
      <c r="AE32" s="153" t="s">
        <v>107</v>
      </c>
      <c r="AF32" s="153"/>
      <c r="AG32" s="153"/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54"/>
      <c r="B33" s="161"/>
      <c r="C33" s="193" t="s">
        <v>141</v>
      </c>
      <c r="D33" s="165"/>
      <c r="E33" s="169">
        <v>265.57049999999998</v>
      </c>
      <c r="F33" s="172"/>
      <c r="G33" s="172"/>
      <c r="H33" s="172"/>
      <c r="I33" s="172"/>
      <c r="J33" s="172"/>
      <c r="K33" s="172"/>
      <c r="L33" s="172"/>
      <c r="M33" s="172"/>
      <c r="N33" s="163"/>
      <c r="O33" s="163"/>
      <c r="P33" s="163"/>
      <c r="Q33" s="163"/>
      <c r="R33" s="163"/>
      <c r="S33" s="163"/>
      <c r="T33" s="164"/>
      <c r="U33" s="163"/>
      <c r="V33" s="153"/>
      <c r="W33" s="153"/>
      <c r="X33" s="153"/>
      <c r="Y33" s="153"/>
      <c r="Z33" s="153"/>
      <c r="AA33" s="153"/>
      <c r="AB33" s="153"/>
      <c r="AC33" s="153"/>
      <c r="AD33" s="153"/>
      <c r="AE33" s="153" t="s">
        <v>109</v>
      </c>
      <c r="AF33" s="153">
        <v>0</v>
      </c>
      <c r="AG33" s="153"/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x14ac:dyDescent="0.2">
      <c r="A34" s="155" t="s">
        <v>102</v>
      </c>
      <c r="B34" s="162" t="s">
        <v>57</v>
      </c>
      <c r="C34" s="194" t="s">
        <v>58</v>
      </c>
      <c r="D34" s="166"/>
      <c r="E34" s="170"/>
      <c r="F34" s="173"/>
      <c r="G34" s="173">
        <f>SUMIF(AE35:AE37,"&lt;&gt;NOR",G35:G37)</f>
        <v>0</v>
      </c>
      <c r="H34" s="173"/>
      <c r="I34" s="173">
        <f>SUM(I35:I37)</f>
        <v>0</v>
      </c>
      <c r="J34" s="173"/>
      <c r="K34" s="173">
        <f>SUM(K35:K37)</f>
        <v>0</v>
      </c>
      <c r="L34" s="173"/>
      <c r="M34" s="173">
        <f>SUM(M35:M37)</f>
        <v>0</v>
      </c>
      <c r="N34" s="166"/>
      <c r="O34" s="166">
        <f>SUM(O35:O37)</f>
        <v>8.8216999999999999</v>
      </c>
      <c r="P34" s="166"/>
      <c r="Q34" s="166">
        <f>SUM(Q35:Q37)</f>
        <v>0</v>
      </c>
      <c r="R34" s="166"/>
      <c r="S34" s="166"/>
      <c r="T34" s="167"/>
      <c r="U34" s="166">
        <f>SUM(U35:U37)</f>
        <v>60.18</v>
      </c>
      <c r="AE34" t="s">
        <v>103</v>
      </c>
    </row>
    <row r="35" spans="1:60" outlineLevel="1" x14ac:dyDescent="0.2">
      <c r="A35" s="154">
        <v>9</v>
      </c>
      <c r="B35" s="161" t="s">
        <v>142</v>
      </c>
      <c r="C35" s="192" t="s">
        <v>143</v>
      </c>
      <c r="D35" s="163" t="s">
        <v>106</v>
      </c>
      <c r="E35" s="168">
        <v>67.62</v>
      </c>
      <c r="F35" s="171"/>
      <c r="G35" s="172">
        <f>ROUND(E35*F35,2)</f>
        <v>0</v>
      </c>
      <c r="H35" s="171"/>
      <c r="I35" s="172">
        <f>ROUND(E35*H35,2)</f>
        <v>0</v>
      </c>
      <c r="J35" s="171"/>
      <c r="K35" s="172">
        <f>ROUND(E35*J35,2)</f>
        <v>0</v>
      </c>
      <c r="L35" s="172">
        <v>15</v>
      </c>
      <c r="M35" s="172">
        <f>G35*(1+L35/100)</f>
        <v>0</v>
      </c>
      <c r="N35" s="163">
        <v>0.12836</v>
      </c>
      <c r="O35" s="163">
        <f>ROUND(E35*N35,5)</f>
        <v>8.6797000000000004</v>
      </c>
      <c r="P35" s="163">
        <v>0</v>
      </c>
      <c r="Q35" s="163">
        <f>ROUND(E35*P35,5)</f>
        <v>0</v>
      </c>
      <c r="R35" s="163"/>
      <c r="S35" s="163"/>
      <c r="T35" s="164">
        <v>0.84</v>
      </c>
      <c r="U35" s="163">
        <f>ROUND(E35*T35,2)</f>
        <v>56.8</v>
      </c>
      <c r="V35" s="153"/>
      <c r="W35" s="153"/>
      <c r="X35" s="153"/>
      <c r="Y35" s="153"/>
      <c r="Z35" s="153"/>
      <c r="AA35" s="153"/>
      <c r="AB35" s="153"/>
      <c r="AC35" s="153"/>
      <c r="AD35" s="153"/>
      <c r="AE35" s="153" t="s">
        <v>107</v>
      </c>
      <c r="AF35" s="153"/>
      <c r="AG35" s="153"/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54"/>
      <c r="B36" s="161"/>
      <c r="C36" s="193" t="s">
        <v>144</v>
      </c>
      <c r="D36" s="165"/>
      <c r="E36" s="169">
        <v>67.62</v>
      </c>
      <c r="F36" s="172"/>
      <c r="G36" s="172"/>
      <c r="H36" s="172"/>
      <c r="I36" s="172"/>
      <c r="J36" s="172"/>
      <c r="K36" s="172"/>
      <c r="L36" s="172"/>
      <c r="M36" s="172"/>
      <c r="N36" s="163"/>
      <c r="O36" s="163"/>
      <c r="P36" s="163"/>
      <c r="Q36" s="163"/>
      <c r="R36" s="163"/>
      <c r="S36" s="163"/>
      <c r="T36" s="164"/>
      <c r="U36" s="163"/>
      <c r="V36" s="153"/>
      <c r="W36" s="153"/>
      <c r="X36" s="153"/>
      <c r="Y36" s="153"/>
      <c r="Z36" s="153"/>
      <c r="AA36" s="153"/>
      <c r="AB36" s="153"/>
      <c r="AC36" s="153"/>
      <c r="AD36" s="153"/>
      <c r="AE36" s="153" t="s">
        <v>109</v>
      </c>
      <c r="AF36" s="153">
        <v>0</v>
      </c>
      <c r="AG36" s="153"/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54">
        <v>10</v>
      </c>
      <c r="B37" s="161" t="s">
        <v>145</v>
      </c>
      <c r="C37" s="192" t="s">
        <v>146</v>
      </c>
      <c r="D37" s="163" t="s">
        <v>106</v>
      </c>
      <c r="E37" s="168">
        <v>67.62</v>
      </c>
      <c r="F37" s="171"/>
      <c r="G37" s="172">
        <f>ROUND(E37*F37,2)</f>
        <v>0</v>
      </c>
      <c r="H37" s="171"/>
      <c r="I37" s="172">
        <f>ROUND(E37*H37,2)</f>
        <v>0</v>
      </c>
      <c r="J37" s="171"/>
      <c r="K37" s="172">
        <f>ROUND(E37*J37,2)</f>
        <v>0</v>
      </c>
      <c r="L37" s="172">
        <v>15</v>
      </c>
      <c r="M37" s="172">
        <f>G37*(1+L37/100)</f>
        <v>0</v>
      </c>
      <c r="N37" s="163">
        <v>2.0999999999999999E-3</v>
      </c>
      <c r="O37" s="163">
        <f>ROUND(E37*N37,5)</f>
        <v>0.14199999999999999</v>
      </c>
      <c r="P37" s="163">
        <v>0</v>
      </c>
      <c r="Q37" s="163">
        <f>ROUND(E37*P37,5)</f>
        <v>0</v>
      </c>
      <c r="R37" s="163"/>
      <c r="S37" s="163"/>
      <c r="T37" s="164">
        <v>0.05</v>
      </c>
      <c r="U37" s="163">
        <f>ROUND(E37*T37,2)</f>
        <v>3.38</v>
      </c>
      <c r="V37" s="153"/>
      <c r="W37" s="153"/>
      <c r="X37" s="153"/>
      <c r="Y37" s="153"/>
      <c r="Z37" s="153"/>
      <c r="AA37" s="153"/>
      <c r="AB37" s="153"/>
      <c r="AC37" s="153"/>
      <c r="AD37" s="153"/>
      <c r="AE37" s="153" t="s">
        <v>107</v>
      </c>
      <c r="AF37" s="153"/>
      <c r="AG37" s="153"/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x14ac:dyDescent="0.2">
      <c r="A38" s="155" t="s">
        <v>102</v>
      </c>
      <c r="B38" s="162" t="s">
        <v>59</v>
      </c>
      <c r="C38" s="194" t="s">
        <v>60</v>
      </c>
      <c r="D38" s="166"/>
      <c r="E38" s="170"/>
      <c r="F38" s="173"/>
      <c r="G38" s="173">
        <f>SUMIF(AE39:AE46,"&lt;&gt;NOR",G39:G46)</f>
        <v>0</v>
      </c>
      <c r="H38" s="173"/>
      <c r="I38" s="173">
        <f>SUM(I39:I46)</f>
        <v>0</v>
      </c>
      <c r="J38" s="173"/>
      <c r="K38" s="173">
        <f>SUM(K39:K46)</f>
        <v>0</v>
      </c>
      <c r="L38" s="173"/>
      <c r="M38" s="173">
        <f>SUM(M39:M46)</f>
        <v>0</v>
      </c>
      <c r="N38" s="166"/>
      <c r="O38" s="166">
        <f>SUM(O39:O46)</f>
        <v>0</v>
      </c>
      <c r="P38" s="166"/>
      <c r="Q38" s="166">
        <f>SUM(Q39:Q46)</f>
        <v>0</v>
      </c>
      <c r="R38" s="166"/>
      <c r="S38" s="166"/>
      <c r="T38" s="167"/>
      <c r="U38" s="166">
        <f>SUM(U39:U46)</f>
        <v>68.88</v>
      </c>
      <c r="AE38" t="s">
        <v>103</v>
      </c>
    </row>
    <row r="39" spans="1:60" ht="22.5" outlineLevel="1" x14ac:dyDescent="0.2">
      <c r="A39" s="154">
        <v>11</v>
      </c>
      <c r="B39" s="161" t="s">
        <v>147</v>
      </c>
      <c r="C39" s="192" t="s">
        <v>148</v>
      </c>
      <c r="D39" s="163" t="s">
        <v>106</v>
      </c>
      <c r="E39" s="168">
        <v>249.6</v>
      </c>
      <c r="F39" s="171"/>
      <c r="G39" s="172">
        <f>ROUND(E39*F39,2)</f>
        <v>0</v>
      </c>
      <c r="H39" s="171"/>
      <c r="I39" s="172">
        <f>ROUND(E39*H39,2)</f>
        <v>0</v>
      </c>
      <c r="J39" s="171"/>
      <c r="K39" s="172">
        <f>ROUND(E39*J39,2)</f>
        <v>0</v>
      </c>
      <c r="L39" s="172">
        <v>15</v>
      </c>
      <c r="M39" s="172">
        <f>G39*(1+L39/100)</f>
        <v>0</v>
      </c>
      <c r="N39" s="163">
        <v>0</v>
      </c>
      <c r="O39" s="163">
        <f>ROUND(E39*N39,5)</f>
        <v>0</v>
      </c>
      <c r="P39" s="163">
        <v>0</v>
      </c>
      <c r="Q39" s="163">
        <f>ROUND(E39*P39,5)</f>
        <v>0</v>
      </c>
      <c r="R39" s="163"/>
      <c r="S39" s="163"/>
      <c r="T39" s="164">
        <v>0.121</v>
      </c>
      <c r="U39" s="163">
        <f>ROUND(E39*T39,2)</f>
        <v>30.2</v>
      </c>
      <c r="V39" s="153"/>
      <c r="W39" s="153"/>
      <c r="X39" s="153"/>
      <c r="Y39" s="153"/>
      <c r="Z39" s="153"/>
      <c r="AA39" s="153"/>
      <c r="AB39" s="153"/>
      <c r="AC39" s="153"/>
      <c r="AD39" s="153"/>
      <c r="AE39" s="153" t="s">
        <v>107</v>
      </c>
      <c r="AF39" s="153"/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54"/>
      <c r="B40" s="161"/>
      <c r="C40" s="193" t="s">
        <v>149</v>
      </c>
      <c r="D40" s="165"/>
      <c r="E40" s="169">
        <v>249.6</v>
      </c>
      <c r="F40" s="172"/>
      <c r="G40" s="172"/>
      <c r="H40" s="172"/>
      <c r="I40" s="172"/>
      <c r="J40" s="172"/>
      <c r="K40" s="172"/>
      <c r="L40" s="172"/>
      <c r="M40" s="172"/>
      <c r="N40" s="163"/>
      <c r="O40" s="163"/>
      <c r="P40" s="163"/>
      <c r="Q40" s="163"/>
      <c r="R40" s="163"/>
      <c r="S40" s="163"/>
      <c r="T40" s="164"/>
      <c r="U40" s="163"/>
      <c r="V40" s="153"/>
      <c r="W40" s="153"/>
      <c r="X40" s="153"/>
      <c r="Y40" s="153"/>
      <c r="Z40" s="153"/>
      <c r="AA40" s="153"/>
      <c r="AB40" s="153"/>
      <c r="AC40" s="153"/>
      <c r="AD40" s="153"/>
      <c r="AE40" s="153" t="s">
        <v>109</v>
      </c>
      <c r="AF40" s="153">
        <v>0</v>
      </c>
      <c r="AG40" s="153"/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ht="22.5" outlineLevel="1" x14ac:dyDescent="0.2">
      <c r="A41" s="154">
        <v>12</v>
      </c>
      <c r="B41" s="161" t="s">
        <v>150</v>
      </c>
      <c r="C41" s="192" t="s">
        <v>151</v>
      </c>
      <c r="D41" s="163" t="s">
        <v>106</v>
      </c>
      <c r="E41" s="168">
        <v>99.45</v>
      </c>
      <c r="F41" s="171"/>
      <c r="G41" s="172">
        <f>ROUND(E41*F41,2)</f>
        <v>0</v>
      </c>
      <c r="H41" s="171"/>
      <c r="I41" s="172">
        <f>ROUND(E41*H41,2)</f>
        <v>0</v>
      </c>
      <c r="J41" s="171"/>
      <c r="K41" s="172">
        <f>ROUND(E41*J41,2)</f>
        <v>0</v>
      </c>
      <c r="L41" s="172">
        <v>15</v>
      </c>
      <c r="M41" s="172">
        <f>G41*(1+L41/100)</f>
        <v>0</v>
      </c>
      <c r="N41" s="163">
        <v>0</v>
      </c>
      <c r="O41" s="163">
        <f>ROUND(E41*N41,5)</f>
        <v>0</v>
      </c>
      <c r="P41" s="163">
        <v>0</v>
      </c>
      <c r="Q41" s="163">
        <f>ROUND(E41*P41,5)</f>
        <v>0</v>
      </c>
      <c r="R41" s="163"/>
      <c r="S41" s="163"/>
      <c r="T41" s="164">
        <v>0</v>
      </c>
      <c r="U41" s="163">
        <f>ROUND(E41*T41,2)</f>
        <v>0</v>
      </c>
      <c r="V41" s="153"/>
      <c r="W41" s="153"/>
      <c r="X41" s="153"/>
      <c r="Y41" s="153"/>
      <c r="Z41" s="153"/>
      <c r="AA41" s="153"/>
      <c r="AB41" s="153"/>
      <c r="AC41" s="153"/>
      <c r="AD41" s="153"/>
      <c r="AE41" s="153" t="s">
        <v>107</v>
      </c>
      <c r="AF41" s="153"/>
      <c r="AG41" s="153"/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54"/>
      <c r="B42" s="161"/>
      <c r="C42" s="193" t="s">
        <v>152</v>
      </c>
      <c r="D42" s="165"/>
      <c r="E42" s="169">
        <v>99.45</v>
      </c>
      <c r="F42" s="172"/>
      <c r="G42" s="172"/>
      <c r="H42" s="172"/>
      <c r="I42" s="172"/>
      <c r="J42" s="172"/>
      <c r="K42" s="172"/>
      <c r="L42" s="172"/>
      <c r="M42" s="172"/>
      <c r="N42" s="163"/>
      <c r="O42" s="163"/>
      <c r="P42" s="163"/>
      <c r="Q42" s="163"/>
      <c r="R42" s="163"/>
      <c r="S42" s="163"/>
      <c r="T42" s="164"/>
      <c r="U42" s="163"/>
      <c r="V42" s="153"/>
      <c r="W42" s="153"/>
      <c r="X42" s="153"/>
      <c r="Y42" s="153"/>
      <c r="Z42" s="153"/>
      <c r="AA42" s="153"/>
      <c r="AB42" s="153"/>
      <c r="AC42" s="153"/>
      <c r="AD42" s="153"/>
      <c r="AE42" s="153" t="s">
        <v>109</v>
      </c>
      <c r="AF42" s="153">
        <v>0</v>
      </c>
      <c r="AG42" s="153"/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ht="22.5" outlineLevel="1" x14ac:dyDescent="0.2">
      <c r="A43" s="154">
        <v>13</v>
      </c>
      <c r="B43" s="161" t="s">
        <v>153</v>
      </c>
      <c r="C43" s="192" t="s">
        <v>154</v>
      </c>
      <c r="D43" s="163" t="s">
        <v>106</v>
      </c>
      <c r="E43" s="168">
        <v>249.6</v>
      </c>
      <c r="F43" s="171"/>
      <c r="G43" s="172">
        <f>ROUND(E43*F43,2)</f>
        <v>0</v>
      </c>
      <c r="H43" s="171"/>
      <c r="I43" s="172">
        <f>ROUND(E43*H43,2)</f>
        <v>0</v>
      </c>
      <c r="J43" s="171"/>
      <c r="K43" s="172">
        <f>ROUND(E43*J43,2)</f>
        <v>0</v>
      </c>
      <c r="L43" s="172">
        <v>15</v>
      </c>
      <c r="M43" s="172">
        <f>G43*(1+L43/100)</f>
        <v>0</v>
      </c>
      <c r="N43" s="163">
        <v>0</v>
      </c>
      <c r="O43" s="163">
        <f>ROUND(E43*N43,5)</f>
        <v>0</v>
      </c>
      <c r="P43" s="163">
        <v>0</v>
      </c>
      <c r="Q43" s="163">
        <f>ROUND(E43*P43,5)</f>
        <v>0</v>
      </c>
      <c r="R43" s="163"/>
      <c r="S43" s="163"/>
      <c r="T43" s="164">
        <v>9.5000000000000001E-2</v>
      </c>
      <c r="U43" s="163">
        <f>ROUND(E43*T43,2)</f>
        <v>23.71</v>
      </c>
      <c r="V43" s="153"/>
      <c r="W43" s="153"/>
      <c r="X43" s="153"/>
      <c r="Y43" s="153"/>
      <c r="Z43" s="153"/>
      <c r="AA43" s="153"/>
      <c r="AB43" s="153"/>
      <c r="AC43" s="153"/>
      <c r="AD43" s="153"/>
      <c r="AE43" s="153" t="s">
        <v>107</v>
      </c>
      <c r="AF43" s="153"/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54">
        <v>14</v>
      </c>
      <c r="B44" s="161" t="s">
        <v>155</v>
      </c>
      <c r="C44" s="192" t="s">
        <v>156</v>
      </c>
      <c r="D44" s="163" t="s">
        <v>106</v>
      </c>
      <c r="E44" s="168">
        <v>249.6</v>
      </c>
      <c r="F44" s="171"/>
      <c r="G44" s="172">
        <f>ROUND(E44*F44,2)</f>
        <v>0</v>
      </c>
      <c r="H44" s="171"/>
      <c r="I44" s="172">
        <f>ROUND(E44*H44,2)</f>
        <v>0</v>
      </c>
      <c r="J44" s="171"/>
      <c r="K44" s="172">
        <f>ROUND(E44*J44,2)</f>
        <v>0</v>
      </c>
      <c r="L44" s="172">
        <v>15</v>
      </c>
      <c r="M44" s="172">
        <f>G44*(1+L44/100)</f>
        <v>0</v>
      </c>
      <c r="N44" s="163">
        <v>0</v>
      </c>
      <c r="O44" s="163">
        <f>ROUND(E44*N44,5)</f>
        <v>0</v>
      </c>
      <c r="P44" s="163">
        <v>0</v>
      </c>
      <c r="Q44" s="163">
        <f>ROUND(E44*P44,5)</f>
        <v>0</v>
      </c>
      <c r="R44" s="163"/>
      <c r="S44" s="163"/>
      <c r="T44" s="164">
        <v>0.04</v>
      </c>
      <c r="U44" s="163">
        <f>ROUND(E44*T44,2)</f>
        <v>9.98</v>
      </c>
      <c r="V44" s="153"/>
      <c r="W44" s="153"/>
      <c r="X44" s="153"/>
      <c r="Y44" s="153"/>
      <c r="Z44" s="153"/>
      <c r="AA44" s="153"/>
      <c r="AB44" s="153"/>
      <c r="AC44" s="153"/>
      <c r="AD44" s="153"/>
      <c r="AE44" s="153" t="s">
        <v>107</v>
      </c>
      <c r="AF44" s="153"/>
      <c r="AG44" s="153"/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54">
        <v>15</v>
      </c>
      <c r="B45" s="161" t="s">
        <v>157</v>
      </c>
      <c r="C45" s="192" t="s">
        <v>158</v>
      </c>
      <c r="D45" s="163" t="s">
        <v>106</v>
      </c>
      <c r="E45" s="168">
        <v>99.45</v>
      </c>
      <c r="F45" s="171"/>
      <c r="G45" s="172">
        <f>ROUND(E45*F45,2)</f>
        <v>0</v>
      </c>
      <c r="H45" s="171"/>
      <c r="I45" s="172">
        <f>ROUND(E45*H45,2)</f>
        <v>0</v>
      </c>
      <c r="J45" s="171"/>
      <c r="K45" s="172">
        <f>ROUND(E45*J45,2)</f>
        <v>0</v>
      </c>
      <c r="L45" s="172">
        <v>15</v>
      </c>
      <c r="M45" s="172">
        <f>G45*(1+L45/100)</f>
        <v>0</v>
      </c>
      <c r="N45" s="163">
        <v>0</v>
      </c>
      <c r="O45" s="163">
        <f>ROUND(E45*N45,5)</f>
        <v>0</v>
      </c>
      <c r="P45" s="163">
        <v>0</v>
      </c>
      <c r="Q45" s="163">
        <f>ROUND(E45*P45,5)</f>
        <v>0</v>
      </c>
      <c r="R45" s="163"/>
      <c r="S45" s="163"/>
      <c r="T45" s="164">
        <v>0</v>
      </c>
      <c r="U45" s="163">
        <f>ROUND(E45*T45,2)</f>
        <v>0</v>
      </c>
      <c r="V45" s="153"/>
      <c r="W45" s="153"/>
      <c r="X45" s="153"/>
      <c r="Y45" s="153"/>
      <c r="Z45" s="153"/>
      <c r="AA45" s="153"/>
      <c r="AB45" s="153"/>
      <c r="AC45" s="153"/>
      <c r="AD45" s="153"/>
      <c r="AE45" s="153" t="s">
        <v>107</v>
      </c>
      <c r="AF45" s="153"/>
      <c r="AG45" s="153"/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54">
        <v>16</v>
      </c>
      <c r="B46" s="161" t="s">
        <v>159</v>
      </c>
      <c r="C46" s="192" t="s">
        <v>160</v>
      </c>
      <c r="D46" s="163" t="s">
        <v>106</v>
      </c>
      <c r="E46" s="168">
        <v>249.6</v>
      </c>
      <c r="F46" s="171"/>
      <c r="G46" s="172">
        <f>ROUND(E46*F46,2)</f>
        <v>0</v>
      </c>
      <c r="H46" s="171"/>
      <c r="I46" s="172">
        <f>ROUND(E46*H46,2)</f>
        <v>0</v>
      </c>
      <c r="J46" s="171"/>
      <c r="K46" s="172">
        <f>ROUND(E46*J46,2)</f>
        <v>0</v>
      </c>
      <c r="L46" s="172">
        <v>15</v>
      </c>
      <c r="M46" s="172">
        <f>G46*(1+L46/100)</f>
        <v>0</v>
      </c>
      <c r="N46" s="163">
        <v>0</v>
      </c>
      <c r="O46" s="163">
        <f>ROUND(E46*N46,5)</f>
        <v>0</v>
      </c>
      <c r="P46" s="163">
        <v>0</v>
      </c>
      <c r="Q46" s="163">
        <f>ROUND(E46*P46,5)</f>
        <v>0</v>
      </c>
      <c r="R46" s="163"/>
      <c r="S46" s="163"/>
      <c r="T46" s="164">
        <v>0.02</v>
      </c>
      <c r="U46" s="163">
        <f>ROUND(E46*T46,2)</f>
        <v>4.99</v>
      </c>
      <c r="V46" s="153"/>
      <c r="W46" s="153"/>
      <c r="X46" s="153"/>
      <c r="Y46" s="153"/>
      <c r="Z46" s="153"/>
      <c r="AA46" s="153"/>
      <c r="AB46" s="153"/>
      <c r="AC46" s="153"/>
      <c r="AD46" s="153"/>
      <c r="AE46" s="153" t="s">
        <v>107</v>
      </c>
      <c r="AF46" s="153"/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x14ac:dyDescent="0.2">
      <c r="A47" s="155" t="s">
        <v>102</v>
      </c>
      <c r="B47" s="162" t="s">
        <v>61</v>
      </c>
      <c r="C47" s="194" t="s">
        <v>62</v>
      </c>
      <c r="D47" s="166"/>
      <c r="E47" s="170"/>
      <c r="F47" s="173"/>
      <c r="G47" s="173">
        <f>SUMIF(AE48:AE55,"&lt;&gt;NOR",G48:G55)</f>
        <v>0</v>
      </c>
      <c r="H47" s="173"/>
      <c r="I47" s="173">
        <f>SUM(I48:I55)</f>
        <v>0</v>
      </c>
      <c r="J47" s="173"/>
      <c r="K47" s="173">
        <f>SUM(K48:K55)</f>
        <v>0</v>
      </c>
      <c r="L47" s="173"/>
      <c r="M47" s="173">
        <f>SUM(M48:M55)</f>
        <v>0</v>
      </c>
      <c r="N47" s="166"/>
      <c r="O47" s="166">
        <f>SUM(O48:O55)</f>
        <v>0</v>
      </c>
      <c r="P47" s="166"/>
      <c r="Q47" s="166">
        <f>SUM(Q48:Q55)</f>
        <v>11.765879999999999</v>
      </c>
      <c r="R47" s="166"/>
      <c r="S47" s="166"/>
      <c r="T47" s="167"/>
      <c r="U47" s="166">
        <f>SUM(U48:U55)</f>
        <v>68.12</v>
      </c>
      <c r="AE47" t="s">
        <v>103</v>
      </c>
    </row>
    <row r="48" spans="1:60" ht="22.5" outlineLevel="1" x14ac:dyDescent="0.2">
      <c r="A48" s="154">
        <v>17</v>
      </c>
      <c r="B48" s="161" t="s">
        <v>161</v>
      </c>
      <c r="C48" s="192" t="s">
        <v>162</v>
      </c>
      <c r="D48" s="163" t="s">
        <v>106</v>
      </c>
      <c r="E48" s="168">
        <v>67.62</v>
      </c>
      <c r="F48" s="171"/>
      <c r="G48" s="172">
        <f>ROUND(E48*F48,2)</f>
        <v>0</v>
      </c>
      <c r="H48" s="171"/>
      <c r="I48" s="172">
        <f>ROUND(E48*H48,2)</f>
        <v>0</v>
      </c>
      <c r="J48" s="171"/>
      <c r="K48" s="172">
        <f>ROUND(E48*J48,2)</f>
        <v>0</v>
      </c>
      <c r="L48" s="172">
        <v>15</v>
      </c>
      <c r="M48" s="172">
        <f>G48*(1+L48/100)</f>
        <v>0</v>
      </c>
      <c r="N48" s="163">
        <v>0</v>
      </c>
      <c r="O48" s="163">
        <f>ROUND(E48*N48,5)</f>
        <v>0</v>
      </c>
      <c r="P48" s="163">
        <v>0.02</v>
      </c>
      <c r="Q48" s="163">
        <f>ROUND(E48*P48,5)</f>
        <v>1.3524</v>
      </c>
      <c r="R48" s="163"/>
      <c r="S48" s="163"/>
      <c r="T48" s="164">
        <v>0.23</v>
      </c>
      <c r="U48" s="163">
        <f>ROUND(E48*T48,2)</f>
        <v>15.55</v>
      </c>
      <c r="V48" s="153"/>
      <c r="W48" s="153"/>
      <c r="X48" s="153"/>
      <c r="Y48" s="153"/>
      <c r="Z48" s="153"/>
      <c r="AA48" s="153"/>
      <c r="AB48" s="153"/>
      <c r="AC48" s="153"/>
      <c r="AD48" s="153"/>
      <c r="AE48" s="153" t="s">
        <v>107</v>
      </c>
      <c r="AF48" s="153"/>
      <c r="AG48" s="153"/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54"/>
      <c r="B49" s="161"/>
      <c r="C49" s="250" t="s">
        <v>163</v>
      </c>
      <c r="D49" s="251"/>
      <c r="E49" s="252"/>
      <c r="F49" s="253"/>
      <c r="G49" s="254"/>
      <c r="H49" s="172"/>
      <c r="I49" s="172"/>
      <c r="J49" s="172"/>
      <c r="K49" s="172"/>
      <c r="L49" s="172"/>
      <c r="M49" s="172"/>
      <c r="N49" s="163"/>
      <c r="O49" s="163"/>
      <c r="P49" s="163"/>
      <c r="Q49" s="163"/>
      <c r="R49" s="163"/>
      <c r="S49" s="163"/>
      <c r="T49" s="164"/>
      <c r="U49" s="163"/>
      <c r="V49" s="153"/>
      <c r="W49" s="153"/>
      <c r="X49" s="153"/>
      <c r="Y49" s="153"/>
      <c r="Z49" s="153"/>
      <c r="AA49" s="153"/>
      <c r="AB49" s="153"/>
      <c r="AC49" s="153"/>
      <c r="AD49" s="153"/>
      <c r="AE49" s="153" t="s">
        <v>113</v>
      </c>
      <c r="AF49" s="153"/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6" t="str">
        <f>C49</f>
        <v>lodžie</v>
      </c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54"/>
      <c r="B50" s="161"/>
      <c r="C50" s="193" t="s">
        <v>144</v>
      </c>
      <c r="D50" s="165"/>
      <c r="E50" s="169">
        <v>67.62</v>
      </c>
      <c r="F50" s="172"/>
      <c r="G50" s="172"/>
      <c r="H50" s="172"/>
      <c r="I50" s="172"/>
      <c r="J50" s="172"/>
      <c r="K50" s="172"/>
      <c r="L50" s="172"/>
      <c r="M50" s="172"/>
      <c r="N50" s="163"/>
      <c r="O50" s="163"/>
      <c r="P50" s="163"/>
      <c r="Q50" s="163"/>
      <c r="R50" s="163"/>
      <c r="S50" s="163"/>
      <c r="T50" s="164"/>
      <c r="U50" s="163"/>
      <c r="V50" s="153"/>
      <c r="W50" s="153"/>
      <c r="X50" s="153"/>
      <c r="Y50" s="153"/>
      <c r="Z50" s="153"/>
      <c r="AA50" s="153"/>
      <c r="AB50" s="153"/>
      <c r="AC50" s="153"/>
      <c r="AD50" s="153"/>
      <c r="AE50" s="153" t="s">
        <v>109</v>
      </c>
      <c r="AF50" s="153">
        <v>0</v>
      </c>
      <c r="AG50" s="153"/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ht="22.5" outlineLevel="1" x14ac:dyDescent="0.2">
      <c r="A51" s="154">
        <v>18</v>
      </c>
      <c r="B51" s="161" t="s">
        <v>164</v>
      </c>
      <c r="C51" s="192" t="s">
        <v>165</v>
      </c>
      <c r="D51" s="163" t="s">
        <v>166</v>
      </c>
      <c r="E51" s="168">
        <v>0.97160000000000002</v>
      </c>
      <c r="F51" s="171"/>
      <c r="G51" s="172">
        <f>ROUND(E51*F51,2)</f>
        <v>0</v>
      </c>
      <c r="H51" s="171"/>
      <c r="I51" s="172">
        <f>ROUND(E51*H51,2)</f>
        <v>0</v>
      </c>
      <c r="J51" s="171"/>
      <c r="K51" s="172">
        <f>ROUND(E51*J51,2)</f>
        <v>0</v>
      </c>
      <c r="L51" s="172">
        <v>15</v>
      </c>
      <c r="M51" s="172">
        <f>G51*(1+L51/100)</f>
        <v>0</v>
      </c>
      <c r="N51" s="163">
        <v>0</v>
      </c>
      <c r="O51" s="163">
        <f>ROUND(E51*N51,5)</f>
        <v>0</v>
      </c>
      <c r="P51" s="163">
        <v>2.2000000000000002</v>
      </c>
      <c r="Q51" s="163">
        <f>ROUND(E51*P51,5)</f>
        <v>2.1375199999999999</v>
      </c>
      <c r="R51" s="163"/>
      <c r="S51" s="163"/>
      <c r="T51" s="164">
        <v>11.32</v>
      </c>
      <c r="U51" s="163">
        <f>ROUND(E51*T51,2)</f>
        <v>11</v>
      </c>
      <c r="V51" s="153"/>
      <c r="W51" s="153"/>
      <c r="X51" s="153"/>
      <c r="Y51" s="153"/>
      <c r="Z51" s="153"/>
      <c r="AA51" s="153"/>
      <c r="AB51" s="153"/>
      <c r="AC51" s="153"/>
      <c r="AD51" s="153"/>
      <c r="AE51" s="153" t="s">
        <v>107</v>
      </c>
      <c r="AF51" s="153"/>
      <c r="AG51" s="153"/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54"/>
      <c r="B52" s="161"/>
      <c r="C52" s="250" t="s">
        <v>163</v>
      </c>
      <c r="D52" s="251"/>
      <c r="E52" s="252"/>
      <c r="F52" s="253"/>
      <c r="G52" s="254"/>
      <c r="H52" s="172"/>
      <c r="I52" s="172"/>
      <c r="J52" s="172"/>
      <c r="K52" s="172"/>
      <c r="L52" s="172"/>
      <c r="M52" s="172"/>
      <c r="N52" s="163"/>
      <c r="O52" s="163"/>
      <c r="P52" s="163"/>
      <c r="Q52" s="163"/>
      <c r="R52" s="163"/>
      <c r="S52" s="163"/>
      <c r="T52" s="164"/>
      <c r="U52" s="163"/>
      <c r="V52" s="153"/>
      <c r="W52" s="153"/>
      <c r="X52" s="153"/>
      <c r="Y52" s="153"/>
      <c r="Z52" s="153"/>
      <c r="AA52" s="153"/>
      <c r="AB52" s="153"/>
      <c r="AC52" s="153"/>
      <c r="AD52" s="153"/>
      <c r="AE52" s="153" t="s">
        <v>113</v>
      </c>
      <c r="AF52" s="153"/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6" t="str">
        <f>C52</f>
        <v>lodžie</v>
      </c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54"/>
      <c r="B53" s="161"/>
      <c r="C53" s="193" t="s">
        <v>167</v>
      </c>
      <c r="D53" s="165"/>
      <c r="E53" s="169">
        <v>0.97160000000000002</v>
      </c>
      <c r="F53" s="172"/>
      <c r="G53" s="172"/>
      <c r="H53" s="172"/>
      <c r="I53" s="172"/>
      <c r="J53" s="172"/>
      <c r="K53" s="172"/>
      <c r="L53" s="172"/>
      <c r="M53" s="172"/>
      <c r="N53" s="163"/>
      <c r="O53" s="163"/>
      <c r="P53" s="163"/>
      <c r="Q53" s="163"/>
      <c r="R53" s="163"/>
      <c r="S53" s="163"/>
      <c r="T53" s="164"/>
      <c r="U53" s="163"/>
      <c r="V53" s="153"/>
      <c r="W53" s="153"/>
      <c r="X53" s="153"/>
      <c r="Y53" s="153"/>
      <c r="Z53" s="153"/>
      <c r="AA53" s="153"/>
      <c r="AB53" s="153"/>
      <c r="AC53" s="153"/>
      <c r="AD53" s="153"/>
      <c r="AE53" s="153" t="s">
        <v>109</v>
      </c>
      <c r="AF53" s="153">
        <v>0</v>
      </c>
      <c r="AG53" s="153"/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ht="22.5" outlineLevel="1" x14ac:dyDescent="0.2">
      <c r="A54" s="154">
        <v>19</v>
      </c>
      <c r="B54" s="161" t="s">
        <v>168</v>
      </c>
      <c r="C54" s="192" t="s">
        <v>169</v>
      </c>
      <c r="D54" s="163" t="s">
        <v>166</v>
      </c>
      <c r="E54" s="168">
        <v>3.7618</v>
      </c>
      <c r="F54" s="171"/>
      <c r="G54" s="172">
        <f>ROUND(E54*F54,2)</f>
        <v>0</v>
      </c>
      <c r="H54" s="171"/>
      <c r="I54" s="172">
        <f>ROUND(E54*H54,2)</f>
        <v>0</v>
      </c>
      <c r="J54" s="171"/>
      <c r="K54" s="172">
        <f>ROUND(E54*J54,2)</f>
        <v>0</v>
      </c>
      <c r="L54" s="172">
        <v>15</v>
      </c>
      <c r="M54" s="172">
        <f>G54*(1+L54/100)</f>
        <v>0</v>
      </c>
      <c r="N54" s="163">
        <v>0</v>
      </c>
      <c r="O54" s="163">
        <f>ROUND(E54*N54,5)</f>
        <v>0</v>
      </c>
      <c r="P54" s="163">
        <v>2.2000000000000002</v>
      </c>
      <c r="Q54" s="163">
        <f>ROUND(E54*P54,5)</f>
        <v>8.2759599999999995</v>
      </c>
      <c r="R54" s="163"/>
      <c r="S54" s="163"/>
      <c r="T54" s="164">
        <v>11.05</v>
      </c>
      <c r="U54" s="163">
        <f>ROUND(E54*T54,2)</f>
        <v>41.57</v>
      </c>
      <c r="V54" s="153"/>
      <c r="W54" s="153"/>
      <c r="X54" s="153"/>
      <c r="Y54" s="153"/>
      <c r="Z54" s="153"/>
      <c r="AA54" s="153"/>
      <c r="AB54" s="153"/>
      <c r="AC54" s="153"/>
      <c r="AD54" s="153"/>
      <c r="AE54" s="153" t="s">
        <v>107</v>
      </c>
      <c r="AF54" s="153"/>
      <c r="AG54" s="153"/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54"/>
      <c r="B55" s="161"/>
      <c r="C55" s="193" t="s">
        <v>170</v>
      </c>
      <c r="D55" s="165"/>
      <c r="E55" s="169">
        <v>3.7618</v>
      </c>
      <c r="F55" s="172"/>
      <c r="G55" s="172"/>
      <c r="H55" s="172"/>
      <c r="I55" s="172"/>
      <c r="J55" s="172"/>
      <c r="K55" s="172"/>
      <c r="L55" s="172"/>
      <c r="M55" s="172"/>
      <c r="N55" s="163"/>
      <c r="O55" s="163"/>
      <c r="P55" s="163"/>
      <c r="Q55" s="163"/>
      <c r="R55" s="163"/>
      <c r="S55" s="163"/>
      <c r="T55" s="164"/>
      <c r="U55" s="163"/>
      <c r="V55" s="153"/>
      <c r="W55" s="153"/>
      <c r="X55" s="153"/>
      <c r="Y55" s="153"/>
      <c r="Z55" s="153"/>
      <c r="AA55" s="153"/>
      <c r="AB55" s="153"/>
      <c r="AC55" s="153"/>
      <c r="AD55" s="153"/>
      <c r="AE55" s="153" t="s">
        <v>109</v>
      </c>
      <c r="AF55" s="153">
        <v>0</v>
      </c>
      <c r="AG55" s="153"/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x14ac:dyDescent="0.2">
      <c r="A56" s="155" t="s">
        <v>102</v>
      </c>
      <c r="B56" s="162" t="s">
        <v>63</v>
      </c>
      <c r="C56" s="194" t="s">
        <v>64</v>
      </c>
      <c r="D56" s="166"/>
      <c r="E56" s="170"/>
      <c r="F56" s="173"/>
      <c r="G56" s="173">
        <f>SUMIF(AE57:AE69,"&lt;&gt;NOR",G57:G69)</f>
        <v>0</v>
      </c>
      <c r="H56" s="173"/>
      <c r="I56" s="173">
        <f>SUM(I57:I69)</f>
        <v>0</v>
      </c>
      <c r="J56" s="173"/>
      <c r="K56" s="173">
        <f>SUM(K57:K69)</f>
        <v>0</v>
      </c>
      <c r="L56" s="173"/>
      <c r="M56" s="173">
        <f>SUM(M57:M69)</f>
        <v>0</v>
      </c>
      <c r="N56" s="166"/>
      <c r="O56" s="166">
        <f>SUM(O57:O69)</f>
        <v>0</v>
      </c>
      <c r="P56" s="166"/>
      <c r="Q56" s="166">
        <f>SUM(Q57:Q69)</f>
        <v>1.0720000000000001</v>
      </c>
      <c r="R56" s="166"/>
      <c r="S56" s="166"/>
      <c r="T56" s="167"/>
      <c r="U56" s="166">
        <f>SUM(U57:U69)</f>
        <v>89.009999999999991</v>
      </c>
      <c r="AE56" t="s">
        <v>103</v>
      </c>
    </row>
    <row r="57" spans="1:60" outlineLevel="1" x14ac:dyDescent="0.2">
      <c r="A57" s="154">
        <v>20</v>
      </c>
      <c r="B57" s="161" t="s">
        <v>171</v>
      </c>
      <c r="C57" s="192" t="s">
        <v>172</v>
      </c>
      <c r="D57" s="163" t="s">
        <v>134</v>
      </c>
      <c r="E57" s="168">
        <v>107.2</v>
      </c>
      <c r="F57" s="171"/>
      <c r="G57" s="172">
        <f>ROUND(E57*F57,2)</f>
        <v>0</v>
      </c>
      <c r="H57" s="171"/>
      <c r="I57" s="172">
        <f>ROUND(E57*H57,2)</f>
        <v>0</v>
      </c>
      <c r="J57" s="171"/>
      <c r="K57" s="172">
        <f>ROUND(E57*J57,2)</f>
        <v>0</v>
      </c>
      <c r="L57" s="172">
        <v>15</v>
      </c>
      <c r="M57" s="172">
        <f>G57*(1+L57/100)</f>
        <v>0</v>
      </c>
      <c r="N57" s="163">
        <v>0</v>
      </c>
      <c r="O57" s="163">
        <f>ROUND(E57*N57,5)</f>
        <v>0</v>
      </c>
      <c r="P57" s="163">
        <v>0.01</v>
      </c>
      <c r="Q57" s="163">
        <f>ROUND(E57*P57,5)</f>
        <v>1.0720000000000001</v>
      </c>
      <c r="R57" s="163"/>
      <c r="S57" s="163"/>
      <c r="T57" s="164">
        <v>0.32</v>
      </c>
      <c r="U57" s="163">
        <f>ROUND(E57*T57,2)</f>
        <v>34.299999999999997</v>
      </c>
      <c r="V57" s="153"/>
      <c r="W57" s="153"/>
      <c r="X57" s="153"/>
      <c r="Y57" s="153"/>
      <c r="Z57" s="153"/>
      <c r="AA57" s="153"/>
      <c r="AB57" s="153"/>
      <c r="AC57" s="153"/>
      <c r="AD57" s="153"/>
      <c r="AE57" s="153" t="s">
        <v>107</v>
      </c>
      <c r="AF57" s="153"/>
      <c r="AG57" s="153"/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54"/>
      <c r="B58" s="161"/>
      <c r="C58" s="193" t="s">
        <v>173</v>
      </c>
      <c r="D58" s="165"/>
      <c r="E58" s="169">
        <v>107.2</v>
      </c>
      <c r="F58" s="172"/>
      <c r="G58" s="172"/>
      <c r="H58" s="172"/>
      <c r="I58" s="172"/>
      <c r="J58" s="172"/>
      <c r="K58" s="172"/>
      <c r="L58" s="172"/>
      <c r="M58" s="172"/>
      <c r="N58" s="163"/>
      <c r="O58" s="163"/>
      <c r="P58" s="163"/>
      <c r="Q58" s="163"/>
      <c r="R58" s="163"/>
      <c r="S58" s="163"/>
      <c r="T58" s="164"/>
      <c r="U58" s="163"/>
      <c r="V58" s="153"/>
      <c r="W58" s="153"/>
      <c r="X58" s="153"/>
      <c r="Y58" s="153"/>
      <c r="Z58" s="153"/>
      <c r="AA58" s="153"/>
      <c r="AB58" s="153"/>
      <c r="AC58" s="153"/>
      <c r="AD58" s="153"/>
      <c r="AE58" s="153" t="s">
        <v>109</v>
      </c>
      <c r="AF58" s="153">
        <v>0</v>
      </c>
      <c r="AG58" s="153"/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54">
        <v>21</v>
      </c>
      <c r="B59" s="161" t="s">
        <v>174</v>
      </c>
      <c r="C59" s="192" t="s">
        <v>175</v>
      </c>
      <c r="D59" s="163" t="s">
        <v>176</v>
      </c>
      <c r="E59" s="168">
        <v>12.8743</v>
      </c>
      <c r="F59" s="171"/>
      <c r="G59" s="172">
        <f>ROUND(E59*F59,2)</f>
        <v>0</v>
      </c>
      <c r="H59" s="171"/>
      <c r="I59" s="172">
        <f>ROUND(E59*H59,2)</f>
        <v>0</v>
      </c>
      <c r="J59" s="171"/>
      <c r="K59" s="172">
        <f>ROUND(E59*J59,2)</f>
        <v>0</v>
      </c>
      <c r="L59" s="172">
        <v>15</v>
      </c>
      <c r="M59" s="172">
        <f>G59*(1+L59/100)</f>
        <v>0</v>
      </c>
      <c r="N59" s="163">
        <v>0</v>
      </c>
      <c r="O59" s="163">
        <f>ROUND(E59*N59,5)</f>
        <v>0</v>
      </c>
      <c r="P59" s="163">
        <v>0</v>
      </c>
      <c r="Q59" s="163">
        <f>ROUND(E59*P59,5)</f>
        <v>0</v>
      </c>
      <c r="R59" s="163"/>
      <c r="S59" s="163"/>
      <c r="T59" s="164">
        <v>0.93</v>
      </c>
      <c r="U59" s="163">
        <f>ROUND(E59*T59,2)</f>
        <v>11.97</v>
      </c>
      <c r="V59" s="153"/>
      <c r="W59" s="153"/>
      <c r="X59" s="153"/>
      <c r="Y59" s="153"/>
      <c r="Z59" s="153"/>
      <c r="AA59" s="153"/>
      <c r="AB59" s="153"/>
      <c r="AC59" s="153"/>
      <c r="AD59" s="153"/>
      <c r="AE59" s="153" t="s">
        <v>107</v>
      </c>
      <c r="AF59" s="153"/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54"/>
      <c r="B60" s="161"/>
      <c r="C60" s="193" t="s">
        <v>177</v>
      </c>
      <c r="D60" s="165"/>
      <c r="E60" s="169">
        <v>12.8743</v>
      </c>
      <c r="F60" s="172"/>
      <c r="G60" s="172"/>
      <c r="H60" s="172"/>
      <c r="I60" s="172"/>
      <c r="J60" s="172"/>
      <c r="K60" s="172"/>
      <c r="L60" s="172"/>
      <c r="M60" s="172"/>
      <c r="N60" s="163"/>
      <c r="O60" s="163"/>
      <c r="P60" s="163"/>
      <c r="Q60" s="163"/>
      <c r="R60" s="163"/>
      <c r="S60" s="163"/>
      <c r="T60" s="164"/>
      <c r="U60" s="163"/>
      <c r="V60" s="153"/>
      <c r="W60" s="153"/>
      <c r="X60" s="153"/>
      <c r="Y60" s="153"/>
      <c r="Z60" s="153"/>
      <c r="AA60" s="153"/>
      <c r="AB60" s="153"/>
      <c r="AC60" s="153"/>
      <c r="AD60" s="153"/>
      <c r="AE60" s="153" t="s">
        <v>109</v>
      </c>
      <c r="AF60" s="153">
        <v>0</v>
      </c>
      <c r="AG60" s="153"/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54">
        <v>22</v>
      </c>
      <c r="B61" s="161" t="s">
        <v>178</v>
      </c>
      <c r="C61" s="192" t="s">
        <v>179</v>
      </c>
      <c r="D61" s="163" t="s">
        <v>176</v>
      </c>
      <c r="E61" s="168">
        <v>12.8743</v>
      </c>
      <c r="F61" s="171"/>
      <c r="G61" s="172">
        <f>ROUND(E61*F61,2)</f>
        <v>0</v>
      </c>
      <c r="H61" s="171"/>
      <c r="I61" s="172">
        <f>ROUND(E61*H61,2)</f>
        <v>0</v>
      </c>
      <c r="J61" s="171"/>
      <c r="K61" s="172">
        <f>ROUND(E61*J61,2)</f>
        <v>0</v>
      </c>
      <c r="L61" s="172">
        <v>15</v>
      </c>
      <c r="M61" s="172">
        <f>G61*(1+L61/100)</f>
        <v>0</v>
      </c>
      <c r="N61" s="163">
        <v>0</v>
      </c>
      <c r="O61" s="163">
        <f>ROUND(E61*N61,5)</f>
        <v>0</v>
      </c>
      <c r="P61" s="163">
        <v>0</v>
      </c>
      <c r="Q61" s="163">
        <f>ROUND(E61*P61,5)</f>
        <v>0</v>
      </c>
      <c r="R61" s="163"/>
      <c r="S61" s="163"/>
      <c r="T61" s="164">
        <v>0.65</v>
      </c>
      <c r="U61" s="163">
        <f>ROUND(E61*T61,2)</f>
        <v>8.3699999999999992</v>
      </c>
      <c r="V61" s="153"/>
      <c r="W61" s="153"/>
      <c r="X61" s="153"/>
      <c r="Y61" s="153"/>
      <c r="Z61" s="153"/>
      <c r="AA61" s="153"/>
      <c r="AB61" s="153"/>
      <c r="AC61" s="153"/>
      <c r="AD61" s="153"/>
      <c r="AE61" s="153" t="s">
        <v>107</v>
      </c>
      <c r="AF61" s="153"/>
      <c r="AG61" s="153"/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54">
        <v>23</v>
      </c>
      <c r="B62" s="161" t="s">
        <v>180</v>
      </c>
      <c r="C62" s="192" t="s">
        <v>181</v>
      </c>
      <c r="D62" s="163" t="s">
        <v>176</v>
      </c>
      <c r="E62" s="168">
        <v>12.8743</v>
      </c>
      <c r="F62" s="171"/>
      <c r="G62" s="172">
        <f>ROUND(E62*F62,2)</f>
        <v>0</v>
      </c>
      <c r="H62" s="171"/>
      <c r="I62" s="172">
        <f>ROUND(E62*H62,2)</f>
        <v>0</v>
      </c>
      <c r="J62" s="171"/>
      <c r="K62" s="172">
        <f>ROUND(E62*J62,2)</f>
        <v>0</v>
      </c>
      <c r="L62" s="172">
        <v>15</v>
      </c>
      <c r="M62" s="172">
        <f>G62*(1+L62/100)</f>
        <v>0</v>
      </c>
      <c r="N62" s="163">
        <v>0</v>
      </c>
      <c r="O62" s="163">
        <f>ROUND(E62*N62,5)</f>
        <v>0</v>
      </c>
      <c r="P62" s="163">
        <v>0</v>
      </c>
      <c r="Q62" s="163">
        <f>ROUND(E62*P62,5)</f>
        <v>0</v>
      </c>
      <c r="R62" s="163"/>
      <c r="S62" s="163"/>
      <c r="T62" s="164">
        <v>0.94</v>
      </c>
      <c r="U62" s="163">
        <f>ROUND(E62*T62,2)</f>
        <v>12.1</v>
      </c>
      <c r="V62" s="153"/>
      <c r="W62" s="153"/>
      <c r="X62" s="153"/>
      <c r="Y62" s="153"/>
      <c r="Z62" s="153"/>
      <c r="AA62" s="153"/>
      <c r="AB62" s="153"/>
      <c r="AC62" s="153"/>
      <c r="AD62" s="153"/>
      <c r="AE62" s="153" t="s">
        <v>107</v>
      </c>
      <c r="AF62" s="153"/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54">
        <v>24</v>
      </c>
      <c r="B63" s="161" t="s">
        <v>182</v>
      </c>
      <c r="C63" s="192" t="s">
        <v>183</v>
      </c>
      <c r="D63" s="163" t="s">
        <v>176</v>
      </c>
      <c r="E63" s="168">
        <v>77.245800000000003</v>
      </c>
      <c r="F63" s="171"/>
      <c r="G63" s="172">
        <f>ROUND(E63*F63,2)</f>
        <v>0</v>
      </c>
      <c r="H63" s="171"/>
      <c r="I63" s="172">
        <f>ROUND(E63*H63,2)</f>
        <v>0</v>
      </c>
      <c r="J63" s="171"/>
      <c r="K63" s="172">
        <f>ROUND(E63*J63,2)</f>
        <v>0</v>
      </c>
      <c r="L63" s="172">
        <v>15</v>
      </c>
      <c r="M63" s="172">
        <f>G63*(1+L63/100)</f>
        <v>0</v>
      </c>
      <c r="N63" s="163">
        <v>0</v>
      </c>
      <c r="O63" s="163">
        <f>ROUND(E63*N63,5)</f>
        <v>0</v>
      </c>
      <c r="P63" s="163">
        <v>0</v>
      </c>
      <c r="Q63" s="163">
        <f>ROUND(E63*P63,5)</f>
        <v>0</v>
      </c>
      <c r="R63" s="163"/>
      <c r="S63" s="163"/>
      <c r="T63" s="164">
        <v>0.1</v>
      </c>
      <c r="U63" s="163">
        <f>ROUND(E63*T63,2)</f>
        <v>7.72</v>
      </c>
      <c r="V63" s="153"/>
      <c r="W63" s="153"/>
      <c r="X63" s="153"/>
      <c r="Y63" s="153"/>
      <c r="Z63" s="153"/>
      <c r="AA63" s="153"/>
      <c r="AB63" s="153"/>
      <c r="AC63" s="153"/>
      <c r="AD63" s="153"/>
      <c r="AE63" s="153" t="s">
        <v>107</v>
      </c>
      <c r="AF63" s="153"/>
      <c r="AG63" s="153"/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54"/>
      <c r="B64" s="161"/>
      <c r="C64" s="193" t="s">
        <v>184</v>
      </c>
      <c r="D64" s="165"/>
      <c r="E64" s="169">
        <v>77.245800000000003</v>
      </c>
      <c r="F64" s="172"/>
      <c r="G64" s="172"/>
      <c r="H64" s="172"/>
      <c r="I64" s="172"/>
      <c r="J64" s="172"/>
      <c r="K64" s="172"/>
      <c r="L64" s="172"/>
      <c r="M64" s="172"/>
      <c r="N64" s="163"/>
      <c r="O64" s="163"/>
      <c r="P64" s="163"/>
      <c r="Q64" s="163"/>
      <c r="R64" s="163"/>
      <c r="S64" s="163"/>
      <c r="T64" s="164"/>
      <c r="U64" s="163"/>
      <c r="V64" s="153"/>
      <c r="W64" s="153"/>
      <c r="X64" s="153"/>
      <c r="Y64" s="153"/>
      <c r="Z64" s="153"/>
      <c r="AA64" s="153"/>
      <c r="AB64" s="153"/>
      <c r="AC64" s="153"/>
      <c r="AD64" s="153"/>
      <c r="AE64" s="153" t="s">
        <v>109</v>
      </c>
      <c r="AF64" s="153">
        <v>0</v>
      </c>
      <c r="AG64" s="153"/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54">
        <v>25</v>
      </c>
      <c r="B65" s="161" t="s">
        <v>185</v>
      </c>
      <c r="C65" s="192" t="s">
        <v>186</v>
      </c>
      <c r="D65" s="163" t="s">
        <v>176</v>
      </c>
      <c r="E65" s="168">
        <v>12.8743</v>
      </c>
      <c r="F65" s="171"/>
      <c r="G65" s="172">
        <f>ROUND(E65*F65,2)</f>
        <v>0</v>
      </c>
      <c r="H65" s="171"/>
      <c r="I65" s="172">
        <f>ROUND(E65*H65,2)</f>
        <v>0</v>
      </c>
      <c r="J65" s="171"/>
      <c r="K65" s="172">
        <f>ROUND(E65*J65,2)</f>
        <v>0</v>
      </c>
      <c r="L65" s="172">
        <v>15</v>
      </c>
      <c r="M65" s="172">
        <f>G65*(1+L65/100)</f>
        <v>0</v>
      </c>
      <c r="N65" s="163">
        <v>0</v>
      </c>
      <c r="O65" s="163">
        <f>ROUND(E65*N65,5)</f>
        <v>0</v>
      </c>
      <c r="P65" s="163">
        <v>0</v>
      </c>
      <c r="Q65" s="163">
        <f>ROUND(E65*P65,5)</f>
        <v>0</v>
      </c>
      <c r="R65" s="163"/>
      <c r="S65" s="163"/>
      <c r="T65" s="164">
        <v>0.64</v>
      </c>
      <c r="U65" s="163">
        <f>ROUND(E65*T65,2)</f>
        <v>8.24</v>
      </c>
      <c r="V65" s="153"/>
      <c r="W65" s="153"/>
      <c r="X65" s="153"/>
      <c r="Y65" s="153"/>
      <c r="Z65" s="153"/>
      <c r="AA65" s="153"/>
      <c r="AB65" s="153"/>
      <c r="AC65" s="153"/>
      <c r="AD65" s="153"/>
      <c r="AE65" s="153" t="s">
        <v>107</v>
      </c>
      <c r="AF65" s="153"/>
      <c r="AG65" s="153"/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54">
        <v>26</v>
      </c>
      <c r="B66" s="161" t="s">
        <v>187</v>
      </c>
      <c r="C66" s="192" t="s">
        <v>188</v>
      </c>
      <c r="D66" s="163" t="s">
        <v>176</v>
      </c>
      <c r="E66" s="168">
        <v>12.8743</v>
      </c>
      <c r="F66" s="171"/>
      <c r="G66" s="172">
        <f>ROUND(E66*F66,2)</f>
        <v>0</v>
      </c>
      <c r="H66" s="171"/>
      <c r="I66" s="172">
        <f>ROUND(E66*H66,2)</f>
        <v>0</v>
      </c>
      <c r="J66" s="171"/>
      <c r="K66" s="172">
        <f>ROUND(E66*J66,2)</f>
        <v>0</v>
      </c>
      <c r="L66" s="172">
        <v>15</v>
      </c>
      <c r="M66" s="172">
        <f>G66*(1+L66/100)</f>
        <v>0</v>
      </c>
      <c r="N66" s="163">
        <v>0</v>
      </c>
      <c r="O66" s="163">
        <f>ROUND(E66*N66,5)</f>
        <v>0</v>
      </c>
      <c r="P66" s="163">
        <v>0</v>
      </c>
      <c r="Q66" s="163">
        <f>ROUND(E66*P66,5)</f>
        <v>0</v>
      </c>
      <c r="R66" s="163"/>
      <c r="S66" s="163"/>
      <c r="T66" s="164">
        <v>0.49</v>
      </c>
      <c r="U66" s="163">
        <f>ROUND(E66*T66,2)</f>
        <v>6.31</v>
      </c>
      <c r="V66" s="153"/>
      <c r="W66" s="153"/>
      <c r="X66" s="153"/>
      <c r="Y66" s="153"/>
      <c r="Z66" s="153"/>
      <c r="AA66" s="153"/>
      <c r="AB66" s="153"/>
      <c r="AC66" s="153"/>
      <c r="AD66" s="153"/>
      <c r="AE66" s="153" t="s">
        <v>107</v>
      </c>
      <c r="AF66" s="153"/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54">
        <v>27</v>
      </c>
      <c r="B67" s="161" t="s">
        <v>189</v>
      </c>
      <c r="C67" s="192" t="s">
        <v>190</v>
      </c>
      <c r="D67" s="163" t="s">
        <v>176</v>
      </c>
      <c r="E67" s="168">
        <v>51.497199999999999</v>
      </c>
      <c r="F67" s="171"/>
      <c r="G67" s="172">
        <f>ROUND(E67*F67,2)</f>
        <v>0</v>
      </c>
      <c r="H67" s="171"/>
      <c r="I67" s="172">
        <f>ROUND(E67*H67,2)</f>
        <v>0</v>
      </c>
      <c r="J67" s="171"/>
      <c r="K67" s="172">
        <f>ROUND(E67*J67,2)</f>
        <v>0</v>
      </c>
      <c r="L67" s="172">
        <v>15</v>
      </c>
      <c r="M67" s="172">
        <f>G67*(1+L67/100)</f>
        <v>0</v>
      </c>
      <c r="N67" s="163">
        <v>0</v>
      </c>
      <c r="O67" s="163">
        <f>ROUND(E67*N67,5)</f>
        <v>0</v>
      </c>
      <c r="P67" s="163">
        <v>0</v>
      </c>
      <c r="Q67" s="163">
        <f>ROUND(E67*P67,5)</f>
        <v>0</v>
      </c>
      <c r="R67" s="163"/>
      <c r="S67" s="163"/>
      <c r="T67" s="164">
        <v>0</v>
      </c>
      <c r="U67" s="163">
        <f>ROUND(E67*T67,2)</f>
        <v>0</v>
      </c>
      <c r="V67" s="153"/>
      <c r="W67" s="153"/>
      <c r="X67" s="153"/>
      <c r="Y67" s="153"/>
      <c r="Z67" s="153"/>
      <c r="AA67" s="153"/>
      <c r="AB67" s="153"/>
      <c r="AC67" s="153"/>
      <c r="AD67" s="153"/>
      <c r="AE67" s="153" t="s">
        <v>107</v>
      </c>
      <c r="AF67" s="153"/>
      <c r="AG67" s="153"/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54"/>
      <c r="B68" s="161"/>
      <c r="C68" s="193" t="s">
        <v>191</v>
      </c>
      <c r="D68" s="165"/>
      <c r="E68" s="169">
        <v>51.497199999999999</v>
      </c>
      <c r="F68" s="172"/>
      <c r="G68" s="172"/>
      <c r="H68" s="172"/>
      <c r="I68" s="172"/>
      <c r="J68" s="172"/>
      <c r="K68" s="172"/>
      <c r="L68" s="172"/>
      <c r="M68" s="172"/>
      <c r="N68" s="163"/>
      <c r="O68" s="163"/>
      <c r="P68" s="163"/>
      <c r="Q68" s="163"/>
      <c r="R68" s="163"/>
      <c r="S68" s="163"/>
      <c r="T68" s="164"/>
      <c r="U68" s="163"/>
      <c r="V68" s="153"/>
      <c r="W68" s="153"/>
      <c r="X68" s="153"/>
      <c r="Y68" s="153"/>
      <c r="Z68" s="153"/>
      <c r="AA68" s="153"/>
      <c r="AB68" s="153"/>
      <c r="AC68" s="153"/>
      <c r="AD68" s="153"/>
      <c r="AE68" s="153" t="s">
        <v>109</v>
      </c>
      <c r="AF68" s="153">
        <v>0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54">
        <v>28</v>
      </c>
      <c r="B69" s="161" t="s">
        <v>192</v>
      </c>
      <c r="C69" s="192" t="s">
        <v>193</v>
      </c>
      <c r="D69" s="163" t="s">
        <v>176</v>
      </c>
      <c r="E69" s="168">
        <v>12.8743</v>
      </c>
      <c r="F69" s="171"/>
      <c r="G69" s="172">
        <f>ROUND(E69*F69,2)</f>
        <v>0</v>
      </c>
      <c r="H69" s="171"/>
      <c r="I69" s="172">
        <f>ROUND(E69*H69,2)</f>
        <v>0</v>
      </c>
      <c r="J69" s="171"/>
      <c r="K69" s="172">
        <f>ROUND(E69*J69,2)</f>
        <v>0</v>
      </c>
      <c r="L69" s="172">
        <v>15</v>
      </c>
      <c r="M69" s="172">
        <f>G69*(1+L69/100)</f>
        <v>0</v>
      </c>
      <c r="N69" s="163">
        <v>0</v>
      </c>
      <c r="O69" s="163">
        <f>ROUND(E69*N69,5)</f>
        <v>0</v>
      </c>
      <c r="P69" s="163">
        <v>0</v>
      </c>
      <c r="Q69" s="163">
        <f>ROUND(E69*P69,5)</f>
        <v>0</v>
      </c>
      <c r="R69" s="163"/>
      <c r="S69" s="163"/>
      <c r="T69" s="164">
        <v>0</v>
      </c>
      <c r="U69" s="163">
        <f>ROUND(E69*T69,2)</f>
        <v>0</v>
      </c>
      <c r="V69" s="153"/>
      <c r="W69" s="153"/>
      <c r="X69" s="153"/>
      <c r="Y69" s="153"/>
      <c r="Z69" s="153"/>
      <c r="AA69" s="153"/>
      <c r="AB69" s="153"/>
      <c r="AC69" s="153"/>
      <c r="AD69" s="153"/>
      <c r="AE69" s="153" t="s">
        <v>107</v>
      </c>
      <c r="AF69" s="153"/>
      <c r="AG69" s="153"/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x14ac:dyDescent="0.2">
      <c r="A70" s="155" t="s">
        <v>102</v>
      </c>
      <c r="B70" s="162" t="s">
        <v>65</v>
      </c>
      <c r="C70" s="194" t="s">
        <v>66</v>
      </c>
      <c r="D70" s="166"/>
      <c r="E70" s="170"/>
      <c r="F70" s="173"/>
      <c r="G70" s="173">
        <f>SUMIF(AE71:AE72,"&lt;&gt;NOR",G71:G72)</f>
        <v>0</v>
      </c>
      <c r="H70" s="173"/>
      <c r="I70" s="173">
        <f>SUM(I71:I72)</f>
        <v>0</v>
      </c>
      <c r="J70" s="173"/>
      <c r="K70" s="173">
        <f>SUM(K71:K72)</f>
        <v>0</v>
      </c>
      <c r="L70" s="173"/>
      <c r="M70" s="173">
        <f>SUM(M71:M72)</f>
        <v>0</v>
      </c>
      <c r="N70" s="166"/>
      <c r="O70" s="166">
        <f>SUM(O71:O72)</f>
        <v>0</v>
      </c>
      <c r="P70" s="166"/>
      <c r="Q70" s="166">
        <f>SUM(Q71:Q72)</f>
        <v>0</v>
      </c>
      <c r="R70" s="166"/>
      <c r="S70" s="166"/>
      <c r="T70" s="167"/>
      <c r="U70" s="166">
        <f>SUM(U71:U72)</f>
        <v>30.24</v>
      </c>
      <c r="AE70" t="s">
        <v>103</v>
      </c>
    </row>
    <row r="71" spans="1:60" outlineLevel="1" x14ac:dyDescent="0.2">
      <c r="A71" s="154">
        <v>29</v>
      </c>
      <c r="B71" s="161" t="s">
        <v>194</v>
      </c>
      <c r="C71" s="192" t="s">
        <v>195</v>
      </c>
      <c r="D71" s="163" t="s">
        <v>176</v>
      </c>
      <c r="E71" s="168">
        <v>16.002389999999998</v>
      </c>
      <c r="F71" s="171"/>
      <c r="G71" s="172">
        <f>ROUND(E71*F71,2)</f>
        <v>0</v>
      </c>
      <c r="H71" s="171"/>
      <c r="I71" s="172">
        <f>ROUND(E71*H71,2)</f>
        <v>0</v>
      </c>
      <c r="J71" s="171"/>
      <c r="K71" s="172">
        <f>ROUND(E71*J71,2)</f>
        <v>0</v>
      </c>
      <c r="L71" s="172">
        <v>15</v>
      </c>
      <c r="M71" s="172">
        <f>G71*(1+L71/100)</f>
        <v>0</v>
      </c>
      <c r="N71" s="163">
        <v>0</v>
      </c>
      <c r="O71" s="163">
        <f>ROUND(E71*N71,5)</f>
        <v>0</v>
      </c>
      <c r="P71" s="163">
        <v>0</v>
      </c>
      <c r="Q71" s="163">
        <f>ROUND(E71*P71,5)</f>
        <v>0</v>
      </c>
      <c r="R71" s="163"/>
      <c r="S71" s="163"/>
      <c r="T71" s="164">
        <v>1.89</v>
      </c>
      <c r="U71" s="163">
        <f>ROUND(E71*T71,2)</f>
        <v>30.24</v>
      </c>
      <c r="V71" s="153"/>
      <c r="W71" s="153"/>
      <c r="X71" s="153"/>
      <c r="Y71" s="153"/>
      <c r="Z71" s="153"/>
      <c r="AA71" s="153"/>
      <c r="AB71" s="153"/>
      <c r="AC71" s="153"/>
      <c r="AD71" s="153"/>
      <c r="AE71" s="153" t="s">
        <v>107</v>
      </c>
      <c r="AF71" s="153"/>
      <c r="AG71" s="153"/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54"/>
      <c r="B72" s="161"/>
      <c r="C72" s="193" t="s">
        <v>196</v>
      </c>
      <c r="D72" s="165"/>
      <c r="E72" s="169">
        <v>16.002389999999998</v>
      </c>
      <c r="F72" s="172"/>
      <c r="G72" s="172"/>
      <c r="H72" s="172"/>
      <c r="I72" s="172"/>
      <c r="J72" s="172"/>
      <c r="K72" s="172"/>
      <c r="L72" s="172"/>
      <c r="M72" s="172"/>
      <c r="N72" s="163"/>
      <c r="O72" s="163"/>
      <c r="P72" s="163"/>
      <c r="Q72" s="163"/>
      <c r="R72" s="163"/>
      <c r="S72" s="163"/>
      <c r="T72" s="164"/>
      <c r="U72" s="163"/>
      <c r="V72" s="153"/>
      <c r="W72" s="153"/>
      <c r="X72" s="153"/>
      <c r="Y72" s="153"/>
      <c r="Z72" s="153"/>
      <c r="AA72" s="153"/>
      <c r="AB72" s="153"/>
      <c r="AC72" s="153"/>
      <c r="AD72" s="153"/>
      <c r="AE72" s="153" t="s">
        <v>109</v>
      </c>
      <c r="AF72" s="153">
        <v>0</v>
      </c>
      <c r="AG72" s="153"/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x14ac:dyDescent="0.2">
      <c r="A73" s="155" t="s">
        <v>102</v>
      </c>
      <c r="B73" s="162" t="s">
        <v>67</v>
      </c>
      <c r="C73" s="194" t="s">
        <v>68</v>
      </c>
      <c r="D73" s="166"/>
      <c r="E73" s="170"/>
      <c r="F73" s="173"/>
      <c r="G73" s="173">
        <f>SUMIF(AE74:AE80,"&lt;&gt;NOR",G74:G80)</f>
        <v>0</v>
      </c>
      <c r="H73" s="173"/>
      <c r="I73" s="173">
        <f>SUM(I74:I80)</f>
        <v>0</v>
      </c>
      <c r="J73" s="173"/>
      <c r="K73" s="173">
        <f>SUM(K74:K80)</f>
        <v>0</v>
      </c>
      <c r="L73" s="173"/>
      <c r="M73" s="173">
        <f>SUM(M74:M80)</f>
        <v>0</v>
      </c>
      <c r="N73" s="166"/>
      <c r="O73" s="166">
        <f>SUM(O74:O80)</f>
        <v>0.48475999999999997</v>
      </c>
      <c r="P73" s="166"/>
      <c r="Q73" s="166">
        <f>SUM(Q74:Q80)</f>
        <v>0</v>
      </c>
      <c r="R73" s="166"/>
      <c r="S73" s="166"/>
      <c r="T73" s="167"/>
      <c r="U73" s="166">
        <f>SUM(U74:U80)</f>
        <v>30.48</v>
      </c>
      <c r="AE73" t="s">
        <v>103</v>
      </c>
    </row>
    <row r="74" spans="1:60" ht="22.5" outlineLevel="1" x14ac:dyDescent="0.2">
      <c r="A74" s="154">
        <v>30</v>
      </c>
      <c r="B74" s="161" t="s">
        <v>197</v>
      </c>
      <c r="C74" s="192" t="s">
        <v>198</v>
      </c>
      <c r="D74" s="163" t="s">
        <v>106</v>
      </c>
      <c r="E74" s="168">
        <v>67.62</v>
      </c>
      <c r="F74" s="171"/>
      <c r="G74" s="172">
        <f>ROUND(E74*F74,2)</f>
        <v>0</v>
      </c>
      <c r="H74" s="171"/>
      <c r="I74" s="172">
        <f>ROUND(E74*H74,2)</f>
        <v>0</v>
      </c>
      <c r="J74" s="171"/>
      <c r="K74" s="172">
        <f>ROUND(E74*J74,2)</f>
        <v>0</v>
      </c>
      <c r="L74" s="172">
        <v>15</v>
      </c>
      <c r="M74" s="172">
        <f>G74*(1+L74/100)</f>
        <v>0</v>
      </c>
      <c r="N74" s="163">
        <v>6.62E-3</v>
      </c>
      <c r="O74" s="163">
        <f>ROUND(E74*N74,5)</f>
        <v>0.44763999999999998</v>
      </c>
      <c r="P74" s="163">
        <v>0</v>
      </c>
      <c r="Q74" s="163">
        <f>ROUND(E74*P74,5)</f>
        <v>0</v>
      </c>
      <c r="R74" s="163"/>
      <c r="S74" s="163"/>
      <c r="T74" s="164">
        <v>0.25</v>
      </c>
      <c r="U74" s="163">
        <f>ROUND(E74*T74,2)</f>
        <v>16.91</v>
      </c>
      <c r="V74" s="153"/>
      <c r="W74" s="153"/>
      <c r="X74" s="153"/>
      <c r="Y74" s="153"/>
      <c r="Z74" s="153"/>
      <c r="AA74" s="153"/>
      <c r="AB74" s="153"/>
      <c r="AC74" s="153"/>
      <c r="AD74" s="153"/>
      <c r="AE74" s="153" t="s">
        <v>107</v>
      </c>
      <c r="AF74" s="153"/>
      <c r="AG74" s="153"/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54"/>
      <c r="B75" s="161"/>
      <c r="C75" s="250" t="s">
        <v>163</v>
      </c>
      <c r="D75" s="251"/>
      <c r="E75" s="252"/>
      <c r="F75" s="253"/>
      <c r="G75" s="254"/>
      <c r="H75" s="172"/>
      <c r="I75" s="172"/>
      <c r="J75" s="172"/>
      <c r="K75" s="172"/>
      <c r="L75" s="172"/>
      <c r="M75" s="172"/>
      <c r="N75" s="163"/>
      <c r="O75" s="163"/>
      <c r="P75" s="163"/>
      <c r="Q75" s="163"/>
      <c r="R75" s="163"/>
      <c r="S75" s="163"/>
      <c r="T75" s="164"/>
      <c r="U75" s="163"/>
      <c r="V75" s="153"/>
      <c r="W75" s="153"/>
      <c r="X75" s="153"/>
      <c r="Y75" s="153"/>
      <c r="Z75" s="153"/>
      <c r="AA75" s="153"/>
      <c r="AB75" s="153"/>
      <c r="AC75" s="153"/>
      <c r="AD75" s="153"/>
      <c r="AE75" s="153" t="s">
        <v>113</v>
      </c>
      <c r="AF75" s="153"/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6" t="str">
        <f>C75</f>
        <v>lodžie</v>
      </c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54"/>
      <c r="B76" s="161"/>
      <c r="C76" s="193" t="s">
        <v>144</v>
      </c>
      <c r="D76" s="165"/>
      <c r="E76" s="169">
        <v>67.62</v>
      </c>
      <c r="F76" s="172"/>
      <c r="G76" s="172"/>
      <c r="H76" s="172"/>
      <c r="I76" s="172"/>
      <c r="J76" s="172"/>
      <c r="K76" s="172"/>
      <c r="L76" s="172"/>
      <c r="M76" s="172"/>
      <c r="N76" s="163"/>
      <c r="O76" s="163"/>
      <c r="P76" s="163"/>
      <c r="Q76" s="163"/>
      <c r="R76" s="163"/>
      <c r="S76" s="163"/>
      <c r="T76" s="164"/>
      <c r="U76" s="163"/>
      <c r="V76" s="153"/>
      <c r="W76" s="153"/>
      <c r="X76" s="153"/>
      <c r="Y76" s="153"/>
      <c r="Z76" s="153"/>
      <c r="AA76" s="153"/>
      <c r="AB76" s="153"/>
      <c r="AC76" s="153"/>
      <c r="AD76" s="153"/>
      <c r="AE76" s="153" t="s">
        <v>109</v>
      </c>
      <c r="AF76" s="153">
        <v>0</v>
      </c>
      <c r="AG76" s="153"/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54">
        <v>31</v>
      </c>
      <c r="B77" s="161" t="s">
        <v>199</v>
      </c>
      <c r="C77" s="192" t="s">
        <v>200</v>
      </c>
      <c r="D77" s="163" t="s">
        <v>134</v>
      </c>
      <c r="E77" s="168">
        <v>128</v>
      </c>
      <c r="F77" s="171"/>
      <c r="G77" s="172">
        <f>ROUND(E77*F77,2)</f>
        <v>0</v>
      </c>
      <c r="H77" s="171"/>
      <c r="I77" s="172">
        <f>ROUND(E77*H77,2)</f>
        <v>0</v>
      </c>
      <c r="J77" s="171"/>
      <c r="K77" s="172">
        <f>ROUND(E77*J77,2)</f>
        <v>0</v>
      </c>
      <c r="L77" s="172">
        <v>15</v>
      </c>
      <c r="M77" s="172">
        <f>G77*(1+L77/100)</f>
        <v>0</v>
      </c>
      <c r="N77" s="163">
        <v>2.9E-4</v>
      </c>
      <c r="O77" s="163">
        <f>ROUND(E77*N77,5)</f>
        <v>3.712E-2</v>
      </c>
      <c r="P77" s="163">
        <v>0</v>
      </c>
      <c r="Q77" s="163">
        <f>ROUND(E77*P77,5)</f>
        <v>0</v>
      </c>
      <c r="R77" s="163"/>
      <c r="S77" s="163"/>
      <c r="T77" s="164">
        <v>0.1</v>
      </c>
      <c r="U77" s="163">
        <f>ROUND(E77*T77,2)</f>
        <v>12.8</v>
      </c>
      <c r="V77" s="153"/>
      <c r="W77" s="153"/>
      <c r="X77" s="153"/>
      <c r="Y77" s="153"/>
      <c r="Z77" s="153"/>
      <c r="AA77" s="153"/>
      <c r="AB77" s="153"/>
      <c r="AC77" s="153"/>
      <c r="AD77" s="153"/>
      <c r="AE77" s="153" t="s">
        <v>107</v>
      </c>
      <c r="AF77" s="153"/>
      <c r="AG77" s="153"/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54"/>
      <c r="B78" s="161"/>
      <c r="C78" s="250" t="s">
        <v>201</v>
      </c>
      <c r="D78" s="251"/>
      <c r="E78" s="252"/>
      <c r="F78" s="253"/>
      <c r="G78" s="254"/>
      <c r="H78" s="172"/>
      <c r="I78" s="172"/>
      <c r="J78" s="172"/>
      <c r="K78" s="172"/>
      <c r="L78" s="172"/>
      <c r="M78" s="172"/>
      <c r="N78" s="163"/>
      <c r="O78" s="163"/>
      <c r="P78" s="163"/>
      <c r="Q78" s="163"/>
      <c r="R78" s="163"/>
      <c r="S78" s="163"/>
      <c r="T78" s="164"/>
      <c r="U78" s="163"/>
      <c r="V78" s="153"/>
      <c r="W78" s="153"/>
      <c r="X78" s="153"/>
      <c r="Y78" s="153"/>
      <c r="Z78" s="153"/>
      <c r="AA78" s="153"/>
      <c r="AB78" s="153"/>
      <c r="AC78" s="153"/>
      <c r="AD78" s="153"/>
      <c r="AE78" s="153" t="s">
        <v>113</v>
      </c>
      <c r="AF78" s="153"/>
      <c r="AG78" s="153"/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6" t="str">
        <f>C78</f>
        <v>celý obvod dlažby</v>
      </c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54"/>
      <c r="B79" s="161"/>
      <c r="C79" s="193" t="s">
        <v>202</v>
      </c>
      <c r="D79" s="165"/>
      <c r="E79" s="169">
        <v>128</v>
      </c>
      <c r="F79" s="172"/>
      <c r="G79" s="172"/>
      <c r="H79" s="172"/>
      <c r="I79" s="172"/>
      <c r="J79" s="172"/>
      <c r="K79" s="172"/>
      <c r="L79" s="172"/>
      <c r="M79" s="172"/>
      <c r="N79" s="163"/>
      <c r="O79" s="163"/>
      <c r="P79" s="163"/>
      <c r="Q79" s="163"/>
      <c r="R79" s="163"/>
      <c r="S79" s="163"/>
      <c r="T79" s="164"/>
      <c r="U79" s="163"/>
      <c r="V79" s="153"/>
      <c r="W79" s="153"/>
      <c r="X79" s="153"/>
      <c r="Y79" s="153"/>
      <c r="Z79" s="153"/>
      <c r="AA79" s="153"/>
      <c r="AB79" s="153"/>
      <c r="AC79" s="153"/>
      <c r="AD79" s="153"/>
      <c r="AE79" s="153" t="s">
        <v>109</v>
      </c>
      <c r="AF79" s="153">
        <v>0</v>
      </c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54">
        <v>32</v>
      </c>
      <c r="B80" s="161" t="s">
        <v>203</v>
      </c>
      <c r="C80" s="192" t="s">
        <v>204</v>
      </c>
      <c r="D80" s="163" t="s">
        <v>176</v>
      </c>
      <c r="E80" s="168">
        <v>0.48480000000000001</v>
      </c>
      <c r="F80" s="171"/>
      <c r="G80" s="172">
        <f>ROUND(E80*F80,2)</f>
        <v>0</v>
      </c>
      <c r="H80" s="171"/>
      <c r="I80" s="172">
        <f>ROUND(E80*H80,2)</f>
        <v>0</v>
      </c>
      <c r="J80" s="171"/>
      <c r="K80" s="172">
        <f>ROUND(E80*J80,2)</f>
        <v>0</v>
      </c>
      <c r="L80" s="172">
        <v>15</v>
      </c>
      <c r="M80" s="172">
        <f>G80*(1+L80/100)</f>
        <v>0</v>
      </c>
      <c r="N80" s="163">
        <v>0</v>
      </c>
      <c r="O80" s="163">
        <f>ROUND(E80*N80,5)</f>
        <v>0</v>
      </c>
      <c r="P80" s="163">
        <v>0</v>
      </c>
      <c r="Q80" s="163">
        <f>ROUND(E80*P80,5)</f>
        <v>0</v>
      </c>
      <c r="R80" s="163"/>
      <c r="S80" s="163"/>
      <c r="T80" s="164">
        <v>1.5980000000000001</v>
      </c>
      <c r="U80" s="163">
        <f>ROUND(E80*T80,2)</f>
        <v>0.77</v>
      </c>
      <c r="V80" s="153"/>
      <c r="W80" s="153"/>
      <c r="X80" s="153"/>
      <c r="Y80" s="153"/>
      <c r="Z80" s="153"/>
      <c r="AA80" s="153"/>
      <c r="AB80" s="153"/>
      <c r="AC80" s="153"/>
      <c r="AD80" s="153"/>
      <c r="AE80" s="153" t="s">
        <v>107</v>
      </c>
      <c r="AF80" s="153"/>
      <c r="AG80" s="153"/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x14ac:dyDescent="0.2">
      <c r="A81" s="155" t="s">
        <v>102</v>
      </c>
      <c r="B81" s="162" t="s">
        <v>69</v>
      </c>
      <c r="C81" s="194" t="s">
        <v>70</v>
      </c>
      <c r="D81" s="166"/>
      <c r="E81" s="170"/>
      <c r="F81" s="173"/>
      <c r="G81" s="173">
        <f>SUMIF(AE82:AE87,"&lt;&gt;NOR",G82:G87)</f>
        <v>0</v>
      </c>
      <c r="H81" s="173"/>
      <c r="I81" s="173">
        <f>SUM(I82:I87)</f>
        <v>0</v>
      </c>
      <c r="J81" s="173"/>
      <c r="K81" s="173">
        <f>SUM(K82:K87)</f>
        <v>0</v>
      </c>
      <c r="L81" s="173"/>
      <c r="M81" s="173">
        <f>SUM(M82:M87)</f>
        <v>0</v>
      </c>
      <c r="N81" s="166"/>
      <c r="O81" s="166">
        <f>SUM(O82:O87)</f>
        <v>6.6559999999999994E-2</v>
      </c>
      <c r="P81" s="166"/>
      <c r="Q81" s="166">
        <f>SUM(Q82:Q87)</f>
        <v>3.6400000000000002E-2</v>
      </c>
      <c r="R81" s="166"/>
      <c r="S81" s="166"/>
      <c r="T81" s="167"/>
      <c r="U81" s="166">
        <f>SUM(U82:U87)</f>
        <v>15.11</v>
      </c>
      <c r="AE81" t="s">
        <v>103</v>
      </c>
    </row>
    <row r="82" spans="1:60" ht="22.5" outlineLevel="1" x14ac:dyDescent="0.2">
      <c r="A82" s="154">
        <v>33</v>
      </c>
      <c r="B82" s="161" t="s">
        <v>205</v>
      </c>
      <c r="C82" s="192" t="s">
        <v>206</v>
      </c>
      <c r="D82" s="163" t="s">
        <v>134</v>
      </c>
      <c r="E82" s="168">
        <v>20.8</v>
      </c>
      <c r="F82" s="171"/>
      <c r="G82" s="172">
        <f>ROUND(E82*F82,2)</f>
        <v>0</v>
      </c>
      <c r="H82" s="171"/>
      <c r="I82" s="172">
        <f>ROUND(E82*H82,2)</f>
        <v>0</v>
      </c>
      <c r="J82" s="171"/>
      <c r="K82" s="172">
        <f>ROUND(E82*J82,2)</f>
        <v>0</v>
      </c>
      <c r="L82" s="172">
        <v>15</v>
      </c>
      <c r="M82" s="172">
        <f>G82*(1+L82/100)</f>
        <v>0</v>
      </c>
      <c r="N82" s="163">
        <v>0</v>
      </c>
      <c r="O82" s="163">
        <f>ROUND(E82*N82,5)</f>
        <v>0</v>
      </c>
      <c r="P82" s="163">
        <v>1.75E-3</v>
      </c>
      <c r="Q82" s="163">
        <f>ROUND(E82*P82,5)</f>
        <v>3.6400000000000002E-2</v>
      </c>
      <c r="R82" s="163"/>
      <c r="S82" s="163"/>
      <c r="T82" s="164">
        <v>7.0000000000000007E-2</v>
      </c>
      <c r="U82" s="163">
        <f>ROUND(E82*T82,2)</f>
        <v>1.46</v>
      </c>
      <c r="V82" s="153"/>
      <c r="W82" s="153"/>
      <c r="X82" s="153"/>
      <c r="Y82" s="153"/>
      <c r="Z82" s="153"/>
      <c r="AA82" s="153"/>
      <c r="AB82" s="153"/>
      <c r="AC82" s="153"/>
      <c r="AD82" s="153"/>
      <c r="AE82" s="153" t="s">
        <v>107</v>
      </c>
      <c r="AF82" s="153"/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54"/>
      <c r="B83" s="161"/>
      <c r="C83" s="193" t="s">
        <v>207</v>
      </c>
      <c r="D83" s="165"/>
      <c r="E83" s="169">
        <v>20.8</v>
      </c>
      <c r="F83" s="172"/>
      <c r="G83" s="172"/>
      <c r="H83" s="172"/>
      <c r="I83" s="172"/>
      <c r="J83" s="172"/>
      <c r="K83" s="172"/>
      <c r="L83" s="172"/>
      <c r="M83" s="172"/>
      <c r="N83" s="163"/>
      <c r="O83" s="163"/>
      <c r="P83" s="163"/>
      <c r="Q83" s="163"/>
      <c r="R83" s="163"/>
      <c r="S83" s="163"/>
      <c r="T83" s="164"/>
      <c r="U83" s="163"/>
      <c r="V83" s="153"/>
      <c r="W83" s="153"/>
      <c r="X83" s="153"/>
      <c r="Y83" s="153"/>
      <c r="Z83" s="153"/>
      <c r="AA83" s="153"/>
      <c r="AB83" s="153"/>
      <c r="AC83" s="153"/>
      <c r="AD83" s="153"/>
      <c r="AE83" s="153" t="s">
        <v>109</v>
      </c>
      <c r="AF83" s="153">
        <v>0</v>
      </c>
      <c r="AG83" s="153"/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54">
        <v>34</v>
      </c>
      <c r="B84" s="161" t="s">
        <v>208</v>
      </c>
      <c r="C84" s="192" t="s">
        <v>209</v>
      </c>
      <c r="D84" s="163" t="s">
        <v>134</v>
      </c>
      <c r="E84" s="168">
        <v>20.8</v>
      </c>
      <c r="F84" s="171"/>
      <c r="G84" s="172">
        <f>ROUND(E84*F84,2)</f>
        <v>0</v>
      </c>
      <c r="H84" s="171"/>
      <c r="I84" s="172">
        <f>ROUND(E84*H84,2)</f>
        <v>0</v>
      </c>
      <c r="J84" s="171"/>
      <c r="K84" s="172">
        <f>ROUND(E84*J84,2)</f>
        <v>0</v>
      </c>
      <c r="L84" s="172">
        <v>15</v>
      </c>
      <c r="M84" s="172">
        <f>G84*(1+L84/100)</f>
        <v>0</v>
      </c>
      <c r="N84" s="163">
        <v>3.2000000000000002E-3</v>
      </c>
      <c r="O84" s="163">
        <f>ROUND(E84*N84,5)</f>
        <v>6.6559999999999994E-2</v>
      </c>
      <c r="P84" s="163">
        <v>0</v>
      </c>
      <c r="Q84" s="163">
        <f>ROUND(E84*P84,5)</f>
        <v>0</v>
      </c>
      <c r="R84" s="163"/>
      <c r="S84" s="163"/>
      <c r="T84" s="164">
        <v>0.64100000000000001</v>
      </c>
      <c r="U84" s="163">
        <f>ROUND(E84*T84,2)</f>
        <v>13.33</v>
      </c>
      <c r="V84" s="153"/>
      <c r="W84" s="153"/>
      <c r="X84" s="153"/>
      <c r="Y84" s="153"/>
      <c r="Z84" s="153"/>
      <c r="AA84" s="153"/>
      <c r="AB84" s="153"/>
      <c r="AC84" s="153"/>
      <c r="AD84" s="153"/>
      <c r="AE84" s="153" t="s">
        <v>107</v>
      </c>
      <c r="AF84" s="153"/>
      <c r="AG84" s="153"/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54"/>
      <c r="B85" s="161"/>
      <c r="C85" s="250" t="s">
        <v>210</v>
      </c>
      <c r="D85" s="251"/>
      <c r="E85" s="252"/>
      <c r="F85" s="253"/>
      <c r="G85" s="254"/>
      <c r="H85" s="172"/>
      <c r="I85" s="172"/>
      <c r="J85" s="172"/>
      <c r="K85" s="172"/>
      <c r="L85" s="172"/>
      <c r="M85" s="172"/>
      <c r="N85" s="163"/>
      <c r="O85" s="163"/>
      <c r="P85" s="163"/>
      <c r="Q85" s="163"/>
      <c r="R85" s="163"/>
      <c r="S85" s="163"/>
      <c r="T85" s="164"/>
      <c r="U85" s="163"/>
      <c r="V85" s="153"/>
      <c r="W85" s="153"/>
      <c r="X85" s="153"/>
      <c r="Y85" s="153"/>
      <c r="Z85" s="153"/>
      <c r="AA85" s="153"/>
      <c r="AB85" s="153"/>
      <c r="AC85" s="153"/>
      <c r="AD85" s="153"/>
      <c r="AE85" s="153" t="s">
        <v>113</v>
      </c>
      <c r="AF85" s="153"/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6" t="str">
        <f>C85</f>
        <v>podlahy lodžií</v>
      </c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54"/>
      <c r="B86" s="161"/>
      <c r="C86" s="193" t="s">
        <v>207</v>
      </c>
      <c r="D86" s="165"/>
      <c r="E86" s="169">
        <v>20.8</v>
      </c>
      <c r="F86" s="172"/>
      <c r="G86" s="172"/>
      <c r="H86" s="172"/>
      <c r="I86" s="172"/>
      <c r="J86" s="172"/>
      <c r="K86" s="172"/>
      <c r="L86" s="172"/>
      <c r="M86" s="172"/>
      <c r="N86" s="163"/>
      <c r="O86" s="163"/>
      <c r="P86" s="163"/>
      <c r="Q86" s="163"/>
      <c r="R86" s="163"/>
      <c r="S86" s="163"/>
      <c r="T86" s="164"/>
      <c r="U86" s="163"/>
      <c r="V86" s="153"/>
      <c r="W86" s="153"/>
      <c r="X86" s="153"/>
      <c r="Y86" s="153"/>
      <c r="Z86" s="153"/>
      <c r="AA86" s="153"/>
      <c r="AB86" s="153"/>
      <c r="AC86" s="153"/>
      <c r="AD86" s="153"/>
      <c r="AE86" s="153" t="s">
        <v>109</v>
      </c>
      <c r="AF86" s="153">
        <v>0</v>
      </c>
      <c r="AG86" s="153"/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54">
        <v>35</v>
      </c>
      <c r="B87" s="161" t="s">
        <v>211</v>
      </c>
      <c r="C87" s="192" t="s">
        <v>212</v>
      </c>
      <c r="D87" s="163" t="s">
        <v>176</v>
      </c>
      <c r="E87" s="168">
        <v>6.6600000000000006E-2</v>
      </c>
      <c r="F87" s="171"/>
      <c r="G87" s="172">
        <f>ROUND(E87*F87,2)</f>
        <v>0</v>
      </c>
      <c r="H87" s="171"/>
      <c r="I87" s="172">
        <f>ROUND(E87*H87,2)</f>
        <v>0</v>
      </c>
      <c r="J87" s="171"/>
      <c r="K87" s="172">
        <f>ROUND(E87*J87,2)</f>
        <v>0</v>
      </c>
      <c r="L87" s="172">
        <v>15</v>
      </c>
      <c r="M87" s="172">
        <f>G87*(1+L87/100)</f>
        <v>0</v>
      </c>
      <c r="N87" s="163">
        <v>0</v>
      </c>
      <c r="O87" s="163">
        <f>ROUND(E87*N87,5)</f>
        <v>0</v>
      </c>
      <c r="P87" s="163">
        <v>0</v>
      </c>
      <c r="Q87" s="163">
        <f>ROUND(E87*P87,5)</f>
        <v>0</v>
      </c>
      <c r="R87" s="163"/>
      <c r="S87" s="163"/>
      <c r="T87" s="164">
        <v>4.82</v>
      </c>
      <c r="U87" s="163">
        <f>ROUND(E87*T87,2)</f>
        <v>0.32</v>
      </c>
      <c r="V87" s="153"/>
      <c r="W87" s="153"/>
      <c r="X87" s="153"/>
      <c r="Y87" s="153"/>
      <c r="Z87" s="153"/>
      <c r="AA87" s="153"/>
      <c r="AB87" s="153"/>
      <c r="AC87" s="153"/>
      <c r="AD87" s="153"/>
      <c r="AE87" s="153" t="s">
        <v>107</v>
      </c>
      <c r="AF87" s="153"/>
      <c r="AG87" s="153"/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x14ac:dyDescent="0.2">
      <c r="A88" s="155" t="s">
        <v>102</v>
      </c>
      <c r="B88" s="162" t="s">
        <v>71</v>
      </c>
      <c r="C88" s="194" t="s">
        <v>72</v>
      </c>
      <c r="D88" s="166"/>
      <c r="E88" s="170"/>
      <c r="F88" s="173"/>
      <c r="G88" s="173">
        <f>SUMIF(AE89:AE98,"&lt;&gt;NOR",G89:G98)</f>
        <v>0</v>
      </c>
      <c r="H88" s="173"/>
      <c r="I88" s="173">
        <f>SUM(I89:I98)</f>
        <v>0</v>
      </c>
      <c r="J88" s="173"/>
      <c r="K88" s="173">
        <f>SUM(K89:K98)</f>
        <v>0</v>
      </c>
      <c r="L88" s="173"/>
      <c r="M88" s="173">
        <f>SUM(M89:M98)</f>
        <v>0</v>
      </c>
      <c r="N88" s="166"/>
      <c r="O88" s="166">
        <f>SUM(O89:O98)</f>
        <v>1.9726300000000001</v>
      </c>
      <c r="P88" s="166"/>
      <c r="Q88" s="166">
        <f>SUM(Q89:Q98)</f>
        <v>0</v>
      </c>
      <c r="R88" s="166"/>
      <c r="S88" s="166"/>
      <c r="T88" s="167"/>
      <c r="U88" s="166">
        <f>SUM(U89:U98)</f>
        <v>114.67999999999999</v>
      </c>
      <c r="AE88" t="s">
        <v>103</v>
      </c>
    </row>
    <row r="89" spans="1:60" ht="22.5" outlineLevel="1" x14ac:dyDescent="0.2">
      <c r="A89" s="154">
        <v>36</v>
      </c>
      <c r="B89" s="161" t="s">
        <v>213</v>
      </c>
      <c r="C89" s="192" t="s">
        <v>214</v>
      </c>
      <c r="D89" s="163" t="s">
        <v>106</v>
      </c>
      <c r="E89" s="168">
        <v>67.62</v>
      </c>
      <c r="F89" s="171"/>
      <c r="G89" s="172">
        <f>ROUND(E89*F89,2)</f>
        <v>0</v>
      </c>
      <c r="H89" s="171"/>
      <c r="I89" s="172">
        <f>ROUND(E89*H89,2)</f>
        <v>0</v>
      </c>
      <c r="J89" s="171"/>
      <c r="K89" s="172">
        <f>ROUND(E89*J89,2)</f>
        <v>0</v>
      </c>
      <c r="L89" s="172">
        <v>15</v>
      </c>
      <c r="M89" s="172">
        <f>G89*(1+L89/100)</f>
        <v>0</v>
      </c>
      <c r="N89" s="163">
        <v>6.1399999999999996E-3</v>
      </c>
      <c r="O89" s="163">
        <f>ROUND(E89*N89,5)</f>
        <v>0.41519</v>
      </c>
      <c r="P89" s="163">
        <v>0</v>
      </c>
      <c r="Q89" s="163">
        <f>ROUND(E89*P89,5)</f>
        <v>0</v>
      </c>
      <c r="R89" s="163"/>
      <c r="S89" s="163"/>
      <c r="T89" s="164">
        <v>1.0946</v>
      </c>
      <c r="U89" s="163">
        <f>ROUND(E89*T89,2)</f>
        <v>74.02</v>
      </c>
      <c r="V89" s="153"/>
      <c r="W89" s="153"/>
      <c r="X89" s="153"/>
      <c r="Y89" s="153"/>
      <c r="Z89" s="153"/>
      <c r="AA89" s="153"/>
      <c r="AB89" s="153"/>
      <c r="AC89" s="153"/>
      <c r="AD89" s="153"/>
      <c r="AE89" s="153" t="s">
        <v>107</v>
      </c>
      <c r="AF89" s="153"/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54"/>
      <c r="B90" s="161"/>
      <c r="C90" s="193" t="s">
        <v>144</v>
      </c>
      <c r="D90" s="165"/>
      <c r="E90" s="169">
        <v>67.62</v>
      </c>
      <c r="F90" s="172"/>
      <c r="G90" s="172"/>
      <c r="H90" s="172"/>
      <c r="I90" s="172"/>
      <c r="J90" s="172"/>
      <c r="K90" s="172"/>
      <c r="L90" s="172"/>
      <c r="M90" s="172"/>
      <c r="N90" s="163"/>
      <c r="O90" s="163"/>
      <c r="P90" s="163"/>
      <c r="Q90" s="163"/>
      <c r="R90" s="163"/>
      <c r="S90" s="163"/>
      <c r="T90" s="164"/>
      <c r="U90" s="163"/>
      <c r="V90" s="153"/>
      <c r="W90" s="153"/>
      <c r="X90" s="153"/>
      <c r="Y90" s="153"/>
      <c r="Z90" s="153"/>
      <c r="AA90" s="153"/>
      <c r="AB90" s="153"/>
      <c r="AC90" s="153"/>
      <c r="AD90" s="153"/>
      <c r="AE90" s="153" t="s">
        <v>109</v>
      </c>
      <c r="AF90" s="153">
        <v>0</v>
      </c>
      <c r="AG90" s="153"/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54">
        <v>37</v>
      </c>
      <c r="B91" s="161" t="s">
        <v>215</v>
      </c>
      <c r="C91" s="192" t="s">
        <v>216</v>
      </c>
      <c r="D91" s="163" t="s">
        <v>106</v>
      </c>
      <c r="E91" s="168">
        <v>68.972399999999993</v>
      </c>
      <c r="F91" s="171"/>
      <c r="G91" s="172">
        <f>ROUND(E91*F91,2)</f>
        <v>0</v>
      </c>
      <c r="H91" s="171"/>
      <c r="I91" s="172">
        <f>ROUND(E91*H91,2)</f>
        <v>0</v>
      </c>
      <c r="J91" s="171"/>
      <c r="K91" s="172">
        <f>ROUND(E91*J91,2)</f>
        <v>0</v>
      </c>
      <c r="L91" s="172">
        <v>15</v>
      </c>
      <c r="M91" s="172">
        <f>G91*(1+L91/100)</f>
        <v>0</v>
      </c>
      <c r="N91" s="163">
        <v>1.9199999999999998E-2</v>
      </c>
      <c r="O91" s="163">
        <f>ROUND(E91*N91,5)</f>
        <v>1.3242700000000001</v>
      </c>
      <c r="P91" s="163">
        <v>0</v>
      </c>
      <c r="Q91" s="163">
        <f>ROUND(E91*P91,5)</f>
        <v>0</v>
      </c>
      <c r="R91" s="163"/>
      <c r="S91" s="163"/>
      <c r="T91" s="164">
        <v>0</v>
      </c>
      <c r="U91" s="163">
        <f>ROUND(E91*T91,2)</f>
        <v>0</v>
      </c>
      <c r="V91" s="153"/>
      <c r="W91" s="153"/>
      <c r="X91" s="153"/>
      <c r="Y91" s="153"/>
      <c r="Z91" s="153"/>
      <c r="AA91" s="153"/>
      <c r="AB91" s="153"/>
      <c r="AC91" s="153"/>
      <c r="AD91" s="153"/>
      <c r="AE91" s="153" t="s">
        <v>217</v>
      </c>
      <c r="AF91" s="153"/>
      <c r="AG91" s="153"/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54"/>
      <c r="B92" s="161"/>
      <c r="C92" s="193" t="s">
        <v>218</v>
      </c>
      <c r="D92" s="165"/>
      <c r="E92" s="169">
        <v>68.972399999999993</v>
      </c>
      <c r="F92" s="172"/>
      <c r="G92" s="172"/>
      <c r="H92" s="172"/>
      <c r="I92" s="172"/>
      <c r="J92" s="172"/>
      <c r="K92" s="172"/>
      <c r="L92" s="172"/>
      <c r="M92" s="172"/>
      <c r="N92" s="163"/>
      <c r="O92" s="163"/>
      <c r="P92" s="163"/>
      <c r="Q92" s="163"/>
      <c r="R92" s="163"/>
      <c r="S92" s="163"/>
      <c r="T92" s="164"/>
      <c r="U92" s="163"/>
      <c r="V92" s="153"/>
      <c r="W92" s="153"/>
      <c r="X92" s="153"/>
      <c r="Y92" s="153"/>
      <c r="Z92" s="153"/>
      <c r="AA92" s="153"/>
      <c r="AB92" s="153"/>
      <c r="AC92" s="153"/>
      <c r="AD92" s="153"/>
      <c r="AE92" s="153" t="s">
        <v>109</v>
      </c>
      <c r="AF92" s="153">
        <v>0</v>
      </c>
      <c r="AG92" s="153"/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ht="22.5" outlineLevel="1" x14ac:dyDescent="0.2">
      <c r="A93" s="154">
        <v>38</v>
      </c>
      <c r="B93" s="161" t="s">
        <v>219</v>
      </c>
      <c r="C93" s="192" t="s">
        <v>220</v>
      </c>
      <c r="D93" s="163" t="s">
        <v>134</v>
      </c>
      <c r="E93" s="168">
        <v>107.2</v>
      </c>
      <c r="F93" s="171"/>
      <c r="G93" s="172">
        <f>ROUND(E93*F93,2)</f>
        <v>0</v>
      </c>
      <c r="H93" s="171"/>
      <c r="I93" s="172">
        <f>ROUND(E93*H93,2)</f>
        <v>0</v>
      </c>
      <c r="J93" s="171"/>
      <c r="K93" s="172">
        <f>ROUND(E93*J93,2)</f>
        <v>0</v>
      </c>
      <c r="L93" s="172">
        <v>15</v>
      </c>
      <c r="M93" s="172">
        <f>G93*(1+L93/100)</f>
        <v>0</v>
      </c>
      <c r="N93" s="163">
        <v>4.8000000000000001E-4</v>
      </c>
      <c r="O93" s="163">
        <f>ROUND(E93*N93,5)</f>
        <v>5.1459999999999999E-2</v>
      </c>
      <c r="P93" s="163">
        <v>0</v>
      </c>
      <c r="Q93" s="163">
        <f>ROUND(E93*P93,5)</f>
        <v>0</v>
      </c>
      <c r="R93" s="163"/>
      <c r="S93" s="163"/>
      <c r="T93" s="164">
        <v>0.23599999999999999</v>
      </c>
      <c r="U93" s="163">
        <f>ROUND(E93*T93,2)</f>
        <v>25.3</v>
      </c>
      <c r="V93" s="153"/>
      <c r="W93" s="153"/>
      <c r="X93" s="153"/>
      <c r="Y93" s="153"/>
      <c r="Z93" s="153"/>
      <c r="AA93" s="153"/>
      <c r="AB93" s="153"/>
      <c r="AC93" s="153"/>
      <c r="AD93" s="153"/>
      <c r="AE93" s="153" t="s">
        <v>107</v>
      </c>
      <c r="AF93" s="153"/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54"/>
      <c r="B94" s="161"/>
      <c r="C94" s="193" t="s">
        <v>173</v>
      </c>
      <c r="D94" s="165"/>
      <c r="E94" s="169">
        <v>107.2</v>
      </c>
      <c r="F94" s="172"/>
      <c r="G94" s="172"/>
      <c r="H94" s="172"/>
      <c r="I94" s="172"/>
      <c r="J94" s="172"/>
      <c r="K94" s="172"/>
      <c r="L94" s="172"/>
      <c r="M94" s="172"/>
      <c r="N94" s="163"/>
      <c r="O94" s="163"/>
      <c r="P94" s="163"/>
      <c r="Q94" s="163"/>
      <c r="R94" s="163"/>
      <c r="S94" s="163"/>
      <c r="T94" s="164"/>
      <c r="U94" s="163"/>
      <c r="V94" s="153"/>
      <c r="W94" s="153"/>
      <c r="X94" s="153"/>
      <c r="Y94" s="153"/>
      <c r="Z94" s="153"/>
      <c r="AA94" s="153"/>
      <c r="AB94" s="153"/>
      <c r="AC94" s="153"/>
      <c r="AD94" s="153"/>
      <c r="AE94" s="153" t="s">
        <v>109</v>
      </c>
      <c r="AF94" s="153">
        <v>0</v>
      </c>
      <c r="AG94" s="153"/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54">
        <v>39</v>
      </c>
      <c r="B95" s="161" t="s">
        <v>221</v>
      </c>
      <c r="C95" s="192" t="s">
        <v>222</v>
      </c>
      <c r="D95" s="163" t="s">
        <v>223</v>
      </c>
      <c r="E95" s="168">
        <v>360.9067</v>
      </c>
      <c r="F95" s="171"/>
      <c r="G95" s="172">
        <f>ROUND(E95*F95,2)</f>
        <v>0</v>
      </c>
      <c r="H95" s="171"/>
      <c r="I95" s="172">
        <f>ROUND(E95*H95,2)</f>
        <v>0</v>
      </c>
      <c r="J95" s="171"/>
      <c r="K95" s="172">
        <f>ROUND(E95*J95,2)</f>
        <v>0</v>
      </c>
      <c r="L95" s="172">
        <v>15</v>
      </c>
      <c r="M95" s="172">
        <f>G95*(1+L95/100)</f>
        <v>0</v>
      </c>
      <c r="N95" s="163">
        <v>4.4999999999999999E-4</v>
      </c>
      <c r="O95" s="163">
        <f>ROUND(E95*N95,5)</f>
        <v>0.16241</v>
      </c>
      <c r="P95" s="163">
        <v>0</v>
      </c>
      <c r="Q95" s="163">
        <f>ROUND(E95*P95,5)</f>
        <v>0</v>
      </c>
      <c r="R95" s="163"/>
      <c r="S95" s="163"/>
      <c r="T95" s="164">
        <v>0</v>
      </c>
      <c r="U95" s="163">
        <f>ROUND(E95*T95,2)</f>
        <v>0</v>
      </c>
      <c r="V95" s="153"/>
      <c r="W95" s="153"/>
      <c r="X95" s="153"/>
      <c r="Y95" s="153"/>
      <c r="Z95" s="153"/>
      <c r="AA95" s="153"/>
      <c r="AB95" s="153"/>
      <c r="AC95" s="153"/>
      <c r="AD95" s="153"/>
      <c r="AE95" s="153" t="s">
        <v>217</v>
      </c>
      <c r="AF95" s="153"/>
      <c r="AG95" s="153"/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54"/>
      <c r="B96" s="161"/>
      <c r="C96" s="193" t="s">
        <v>224</v>
      </c>
      <c r="D96" s="165"/>
      <c r="E96" s="169">
        <v>360.9067</v>
      </c>
      <c r="F96" s="172"/>
      <c r="G96" s="172"/>
      <c r="H96" s="172"/>
      <c r="I96" s="172"/>
      <c r="J96" s="172"/>
      <c r="K96" s="172"/>
      <c r="L96" s="172"/>
      <c r="M96" s="172"/>
      <c r="N96" s="163"/>
      <c r="O96" s="163"/>
      <c r="P96" s="163"/>
      <c r="Q96" s="163"/>
      <c r="R96" s="163"/>
      <c r="S96" s="163"/>
      <c r="T96" s="164"/>
      <c r="U96" s="163"/>
      <c r="V96" s="153"/>
      <c r="W96" s="153"/>
      <c r="X96" s="153"/>
      <c r="Y96" s="153"/>
      <c r="Z96" s="153"/>
      <c r="AA96" s="153"/>
      <c r="AB96" s="153"/>
      <c r="AC96" s="153"/>
      <c r="AD96" s="153"/>
      <c r="AE96" s="153" t="s">
        <v>109</v>
      </c>
      <c r="AF96" s="153">
        <v>0</v>
      </c>
      <c r="AG96" s="153"/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ht="22.5" outlineLevel="1" x14ac:dyDescent="0.2">
      <c r="A97" s="154">
        <v>40</v>
      </c>
      <c r="B97" s="161" t="s">
        <v>225</v>
      </c>
      <c r="C97" s="192" t="s">
        <v>226</v>
      </c>
      <c r="D97" s="163" t="s">
        <v>134</v>
      </c>
      <c r="E97" s="168">
        <v>107.2</v>
      </c>
      <c r="F97" s="171"/>
      <c r="G97" s="172">
        <f>ROUND(E97*F97,2)</f>
        <v>0</v>
      </c>
      <c r="H97" s="171"/>
      <c r="I97" s="172">
        <f>ROUND(E97*H97,2)</f>
        <v>0</v>
      </c>
      <c r="J97" s="171"/>
      <c r="K97" s="172">
        <f>ROUND(E97*J97,2)</f>
        <v>0</v>
      </c>
      <c r="L97" s="172">
        <v>15</v>
      </c>
      <c r="M97" s="172">
        <f>G97*(1+L97/100)</f>
        <v>0</v>
      </c>
      <c r="N97" s="163">
        <v>1.8000000000000001E-4</v>
      </c>
      <c r="O97" s="163">
        <f>ROUND(E97*N97,5)</f>
        <v>1.9300000000000001E-2</v>
      </c>
      <c r="P97" s="163">
        <v>0</v>
      </c>
      <c r="Q97" s="163">
        <f>ROUND(E97*P97,5)</f>
        <v>0</v>
      </c>
      <c r="R97" s="163"/>
      <c r="S97" s="163"/>
      <c r="T97" s="164">
        <v>0.12</v>
      </c>
      <c r="U97" s="163">
        <f>ROUND(E97*T97,2)</f>
        <v>12.86</v>
      </c>
      <c r="V97" s="153"/>
      <c r="W97" s="153"/>
      <c r="X97" s="153"/>
      <c r="Y97" s="153"/>
      <c r="Z97" s="153"/>
      <c r="AA97" s="153"/>
      <c r="AB97" s="153"/>
      <c r="AC97" s="153"/>
      <c r="AD97" s="153"/>
      <c r="AE97" s="153" t="s">
        <v>107</v>
      </c>
      <c r="AF97" s="153"/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54">
        <v>41</v>
      </c>
      <c r="B98" s="161" t="s">
        <v>227</v>
      </c>
      <c r="C98" s="192" t="s">
        <v>228</v>
      </c>
      <c r="D98" s="163" t="s">
        <v>176</v>
      </c>
      <c r="E98" s="168">
        <v>1.9725999999999999</v>
      </c>
      <c r="F98" s="171"/>
      <c r="G98" s="172">
        <f>ROUND(E98*F98,2)</f>
        <v>0</v>
      </c>
      <c r="H98" s="171"/>
      <c r="I98" s="172">
        <f>ROUND(E98*H98,2)</f>
        <v>0</v>
      </c>
      <c r="J98" s="171"/>
      <c r="K98" s="172">
        <f>ROUND(E98*J98,2)</f>
        <v>0</v>
      </c>
      <c r="L98" s="172">
        <v>15</v>
      </c>
      <c r="M98" s="172">
        <f>G98*(1+L98/100)</f>
        <v>0</v>
      </c>
      <c r="N98" s="163">
        <v>0</v>
      </c>
      <c r="O98" s="163">
        <f>ROUND(E98*N98,5)</f>
        <v>0</v>
      </c>
      <c r="P98" s="163">
        <v>0</v>
      </c>
      <c r="Q98" s="163">
        <f>ROUND(E98*P98,5)</f>
        <v>0</v>
      </c>
      <c r="R98" s="163"/>
      <c r="S98" s="163"/>
      <c r="T98" s="164">
        <v>1.2649999999999999</v>
      </c>
      <c r="U98" s="163">
        <f>ROUND(E98*T98,2)</f>
        <v>2.5</v>
      </c>
      <c r="V98" s="153"/>
      <c r="W98" s="153"/>
      <c r="X98" s="153"/>
      <c r="Y98" s="153"/>
      <c r="Z98" s="153"/>
      <c r="AA98" s="153"/>
      <c r="AB98" s="153"/>
      <c r="AC98" s="153"/>
      <c r="AD98" s="153"/>
      <c r="AE98" s="153" t="s">
        <v>107</v>
      </c>
      <c r="AF98" s="153"/>
      <c r="AG98" s="153"/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x14ac:dyDescent="0.2">
      <c r="A99" s="155" t="s">
        <v>102</v>
      </c>
      <c r="B99" s="162" t="s">
        <v>73</v>
      </c>
      <c r="C99" s="194" t="s">
        <v>74</v>
      </c>
      <c r="D99" s="166"/>
      <c r="E99" s="170"/>
      <c r="F99" s="173"/>
      <c r="G99" s="173">
        <f>SUMIF(AE100:AE108,"&lt;&gt;NOR",G100:G108)</f>
        <v>0</v>
      </c>
      <c r="H99" s="173"/>
      <c r="I99" s="173">
        <f>SUM(I100:I108)</f>
        <v>0</v>
      </c>
      <c r="J99" s="173"/>
      <c r="K99" s="173">
        <f>SUM(K100:K108)</f>
        <v>0</v>
      </c>
      <c r="L99" s="173"/>
      <c r="M99" s="173">
        <f>SUM(M100:M108)</f>
        <v>0</v>
      </c>
      <c r="N99" s="166"/>
      <c r="O99" s="166">
        <f>SUM(O100:O108)</f>
        <v>1.508E-2</v>
      </c>
      <c r="P99" s="166"/>
      <c r="Q99" s="166">
        <f>SUM(Q100:Q108)</f>
        <v>0</v>
      </c>
      <c r="R99" s="166"/>
      <c r="S99" s="166"/>
      <c r="T99" s="167"/>
      <c r="U99" s="166">
        <f>SUM(U100:U108)</f>
        <v>15.52</v>
      </c>
      <c r="AE99" t="s">
        <v>103</v>
      </c>
    </row>
    <row r="100" spans="1:60" outlineLevel="1" x14ac:dyDescent="0.2">
      <c r="A100" s="154">
        <v>42</v>
      </c>
      <c r="B100" s="161" t="s">
        <v>229</v>
      </c>
      <c r="C100" s="192" t="s">
        <v>230</v>
      </c>
      <c r="D100" s="163" t="s">
        <v>106</v>
      </c>
      <c r="E100" s="168">
        <v>33.508000000000003</v>
      </c>
      <c r="F100" s="171"/>
      <c r="G100" s="172">
        <f>ROUND(E100*F100,2)</f>
        <v>0</v>
      </c>
      <c r="H100" s="171"/>
      <c r="I100" s="172">
        <f>ROUND(E100*H100,2)</f>
        <v>0</v>
      </c>
      <c r="J100" s="171"/>
      <c r="K100" s="172">
        <f>ROUND(E100*J100,2)</f>
        <v>0</v>
      </c>
      <c r="L100" s="172">
        <v>15</v>
      </c>
      <c r="M100" s="172">
        <f>G100*(1+L100/100)</f>
        <v>0</v>
      </c>
      <c r="N100" s="163">
        <v>2.5000000000000001E-4</v>
      </c>
      <c r="O100" s="163">
        <f>ROUND(E100*N100,5)</f>
        <v>8.3800000000000003E-3</v>
      </c>
      <c r="P100" s="163">
        <v>0</v>
      </c>
      <c r="Q100" s="163">
        <f>ROUND(E100*P100,5)</f>
        <v>0</v>
      </c>
      <c r="R100" s="163"/>
      <c r="S100" s="163"/>
      <c r="T100" s="164">
        <v>0.30599999999999999</v>
      </c>
      <c r="U100" s="163">
        <f>ROUND(E100*T100,2)</f>
        <v>10.25</v>
      </c>
      <c r="V100" s="153"/>
      <c r="W100" s="153"/>
      <c r="X100" s="153"/>
      <c r="Y100" s="153"/>
      <c r="Z100" s="153"/>
      <c r="AA100" s="153"/>
      <c r="AB100" s="153"/>
      <c r="AC100" s="153"/>
      <c r="AD100" s="153"/>
      <c r="AE100" s="153" t="s">
        <v>107</v>
      </c>
      <c r="AF100" s="153"/>
      <c r="AG100" s="153"/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54"/>
      <c r="B101" s="161"/>
      <c r="C101" s="250" t="s">
        <v>231</v>
      </c>
      <c r="D101" s="251"/>
      <c r="E101" s="252"/>
      <c r="F101" s="253"/>
      <c r="G101" s="254"/>
      <c r="H101" s="172"/>
      <c r="I101" s="172"/>
      <c r="J101" s="172"/>
      <c r="K101" s="172"/>
      <c r="L101" s="172"/>
      <c r="M101" s="172"/>
      <c r="N101" s="163"/>
      <c r="O101" s="163"/>
      <c r="P101" s="163"/>
      <c r="Q101" s="163"/>
      <c r="R101" s="163"/>
      <c r="S101" s="163"/>
      <c r="T101" s="164"/>
      <c r="U101" s="16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 t="s">
        <v>113</v>
      </c>
      <c r="AF101" s="153"/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6" t="str">
        <f>C101</f>
        <v>zábradlí</v>
      </c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54"/>
      <c r="B102" s="161"/>
      <c r="C102" s="193" t="s">
        <v>232</v>
      </c>
      <c r="D102" s="165"/>
      <c r="E102" s="169">
        <v>15.6</v>
      </c>
      <c r="F102" s="172"/>
      <c r="G102" s="172"/>
      <c r="H102" s="172"/>
      <c r="I102" s="172"/>
      <c r="J102" s="172"/>
      <c r="K102" s="172"/>
      <c r="L102" s="172"/>
      <c r="M102" s="172"/>
      <c r="N102" s="163"/>
      <c r="O102" s="163"/>
      <c r="P102" s="163"/>
      <c r="Q102" s="163"/>
      <c r="R102" s="163"/>
      <c r="S102" s="163"/>
      <c r="T102" s="164"/>
      <c r="U102" s="16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 t="s">
        <v>109</v>
      </c>
      <c r="AF102" s="153">
        <v>0</v>
      </c>
      <c r="AG102" s="153"/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54"/>
      <c r="B103" s="161"/>
      <c r="C103" s="193" t="s">
        <v>233</v>
      </c>
      <c r="D103" s="165"/>
      <c r="E103" s="169">
        <v>14.292</v>
      </c>
      <c r="F103" s="172"/>
      <c r="G103" s="172"/>
      <c r="H103" s="172"/>
      <c r="I103" s="172"/>
      <c r="J103" s="172"/>
      <c r="K103" s="172"/>
      <c r="L103" s="172"/>
      <c r="M103" s="172"/>
      <c r="N103" s="163"/>
      <c r="O103" s="163"/>
      <c r="P103" s="163"/>
      <c r="Q103" s="163"/>
      <c r="R103" s="163"/>
      <c r="S103" s="163"/>
      <c r="T103" s="164"/>
      <c r="U103" s="16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 t="s">
        <v>109</v>
      </c>
      <c r="AF103" s="153">
        <v>0</v>
      </c>
      <c r="AG103" s="153"/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54"/>
      <c r="B104" s="161"/>
      <c r="C104" s="193" t="s">
        <v>234</v>
      </c>
      <c r="D104" s="165"/>
      <c r="E104" s="169">
        <v>1.32</v>
      </c>
      <c r="F104" s="172"/>
      <c r="G104" s="172"/>
      <c r="H104" s="172"/>
      <c r="I104" s="172"/>
      <c r="J104" s="172"/>
      <c r="K104" s="172"/>
      <c r="L104" s="172"/>
      <c r="M104" s="172"/>
      <c r="N104" s="163"/>
      <c r="O104" s="163"/>
      <c r="P104" s="163"/>
      <c r="Q104" s="163"/>
      <c r="R104" s="163"/>
      <c r="S104" s="163"/>
      <c r="T104" s="164"/>
      <c r="U104" s="16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 t="s">
        <v>109</v>
      </c>
      <c r="AF104" s="153">
        <v>0</v>
      </c>
      <c r="AG104" s="153"/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54"/>
      <c r="B105" s="161"/>
      <c r="C105" s="193" t="s">
        <v>235</v>
      </c>
      <c r="D105" s="165"/>
      <c r="E105" s="169">
        <v>2.2959999999999998</v>
      </c>
      <c r="F105" s="172"/>
      <c r="G105" s="172"/>
      <c r="H105" s="172"/>
      <c r="I105" s="172"/>
      <c r="J105" s="172"/>
      <c r="K105" s="172"/>
      <c r="L105" s="172"/>
      <c r="M105" s="172"/>
      <c r="N105" s="163"/>
      <c r="O105" s="163"/>
      <c r="P105" s="163"/>
      <c r="Q105" s="163"/>
      <c r="R105" s="163"/>
      <c r="S105" s="163"/>
      <c r="T105" s="164"/>
      <c r="U105" s="16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 t="s">
        <v>109</v>
      </c>
      <c r="AF105" s="153">
        <v>0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ht="22.5" outlineLevel="1" x14ac:dyDescent="0.2">
      <c r="A106" s="154">
        <v>43</v>
      </c>
      <c r="B106" s="161" t="s">
        <v>236</v>
      </c>
      <c r="C106" s="192" t="s">
        <v>237</v>
      </c>
      <c r="D106" s="163" t="s">
        <v>106</v>
      </c>
      <c r="E106" s="168">
        <v>15.96</v>
      </c>
      <c r="F106" s="171"/>
      <c r="G106" s="172">
        <f>ROUND(E106*F106,2)</f>
        <v>0</v>
      </c>
      <c r="H106" s="171"/>
      <c r="I106" s="172">
        <f>ROUND(E106*H106,2)</f>
        <v>0</v>
      </c>
      <c r="J106" s="171"/>
      <c r="K106" s="172">
        <f>ROUND(E106*J106,2)</f>
        <v>0</v>
      </c>
      <c r="L106" s="172">
        <v>15</v>
      </c>
      <c r="M106" s="172">
        <f>G106*(1+L106/100)</f>
        <v>0</v>
      </c>
      <c r="N106" s="163">
        <v>4.2000000000000002E-4</v>
      </c>
      <c r="O106" s="163">
        <f>ROUND(E106*N106,5)</f>
        <v>6.7000000000000002E-3</v>
      </c>
      <c r="P106" s="163">
        <v>0</v>
      </c>
      <c r="Q106" s="163">
        <f>ROUND(E106*P106,5)</f>
        <v>0</v>
      </c>
      <c r="R106" s="163"/>
      <c r="S106" s="163"/>
      <c r="T106" s="164">
        <v>0.33</v>
      </c>
      <c r="U106" s="163">
        <f>ROUND(E106*T106,2)</f>
        <v>5.27</v>
      </c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 t="s">
        <v>107</v>
      </c>
      <c r="AF106" s="153"/>
      <c r="AG106" s="153"/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54"/>
      <c r="B107" s="161"/>
      <c r="C107" s="250" t="s">
        <v>238</v>
      </c>
      <c r="D107" s="251"/>
      <c r="E107" s="252"/>
      <c r="F107" s="253"/>
      <c r="G107" s="254"/>
      <c r="H107" s="172"/>
      <c r="I107" s="172"/>
      <c r="J107" s="172"/>
      <c r="K107" s="172"/>
      <c r="L107" s="172"/>
      <c r="M107" s="172"/>
      <c r="N107" s="163"/>
      <c r="O107" s="163"/>
      <c r="P107" s="163"/>
      <c r="Q107" s="163"/>
      <c r="R107" s="163"/>
      <c r="S107" s="163"/>
      <c r="T107" s="164"/>
      <c r="U107" s="16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 t="s">
        <v>113</v>
      </c>
      <c r="AF107" s="153"/>
      <c r="AG107" s="153"/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6" t="str">
        <f>C107</f>
        <v>stávající oplechování zdí</v>
      </c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54"/>
      <c r="B108" s="161"/>
      <c r="C108" s="193" t="s">
        <v>239</v>
      </c>
      <c r="D108" s="165"/>
      <c r="E108" s="169">
        <v>15.96</v>
      </c>
      <c r="F108" s="172"/>
      <c r="G108" s="172"/>
      <c r="H108" s="172"/>
      <c r="I108" s="172"/>
      <c r="J108" s="172"/>
      <c r="K108" s="172"/>
      <c r="L108" s="172"/>
      <c r="M108" s="172"/>
      <c r="N108" s="163"/>
      <c r="O108" s="163"/>
      <c r="P108" s="163"/>
      <c r="Q108" s="163"/>
      <c r="R108" s="163"/>
      <c r="S108" s="163"/>
      <c r="T108" s="164"/>
      <c r="U108" s="163"/>
      <c r="V108" s="153"/>
      <c r="W108" s="153"/>
      <c r="X108" s="153"/>
      <c r="Y108" s="153"/>
      <c r="Z108" s="153"/>
      <c r="AA108" s="153"/>
      <c r="AB108" s="153"/>
      <c r="AC108" s="153"/>
      <c r="AD108" s="153"/>
      <c r="AE108" s="153" t="s">
        <v>109</v>
      </c>
      <c r="AF108" s="153">
        <v>0</v>
      </c>
      <c r="AG108" s="153"/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x14ac:dyDescent="0.2">
      <c r="A109" s="155" t="s">
        <v>102</v>
      </c>
      <c r="B109" s="162" t="s">
        <v>75</v>
      </c>
      <c r="C109" s="194" t="s">
        <v>26</v>
      </c>
      <c r="D109" s="166"/>
      <c r="E109" s="170"/>
      <c r="F109" s="173"/>
      <c r="G109" s="173">
        <f>SUMIF(AE110:AE110,"&lt;&gt;NOR",G110:G110)</f>
        <v>0</v>
      </c>
      <c r="H109" s="173"/>
      <c r="I109" s="173">
        <f>SUM(I110:I110)</f>
        <v>0</v>
      </c>
      <c r="J109" s="173"/>
      <c r="K109" s="173">
        <f>SUM(K110:K110)</f>
        <v>0</v>
      </c>
      <c r="L109" s="173"/>
      <c r="M109" s="173">
        <f>SUM(M110:M110)</f>
        <v>0</v>
      </c>
      <c r="N109" s="166"/>
      <c r="O109" s="166">
        <f>SUM(O110:O110)</f>
        <v>0</v>
      </c>
      <c r="P109" s="166"/>
      <c r="Q109" s="166">
        <f>SUM(Q110:Q110)</f>
        <v>0</v>
      </c>
      <c r="R109" s="166"/>
      <c r="S109" s="166"/>
      <c r="T109" s="167"/>
      <c r="U109" s="166">
        <f>SUM(U110:U110)</f>
        <v>0</v>
      </c>
      <c r="AE109" t="s">
        <v>103</v>
      </c>
    </row>
    <row r="110" spans="1:60" outlineLevel="1" x14ac:dyDescent="0.2">
      <c r="A110" s="181">
        <v>44</v>
      </c>
      <c r="B110" s="182" t="s">
        <v>240</v>
      </c>
      <c r="C110" s="195" t="s">
        <v>241</v>
      </c>
      <c r="D110" s="183" t="s">
        <v>242</v>
      </c>
      <c r="E110" s="184">
        <v>1</v>
      </c>
      <c r="F110" s="185"/>
      <c r="G110" s="186">
        <f>ROUND(E110*F110,2)</f>
        <v>0</v>
      </c>
      <c r="H110" s="185"/>
      <c r="I110" s="186">
        <f>ROUND(E110*H110,2)</f>
        <v>0</v>
      </c>
      <c r="J110" s="185"/>
      <c r="K110" s="186">
        <f>ROUND(E110*J110,2)</f>
        <v>0</v>
      </c>
      <c r="L110" s="186">
        <v>15</v>
      </c>
      <c r="M110" s="186">
        <f>G110*(1+L110/100)</f>
        <v>0</v>
      </c>
      <c r="N110" s="183">
        <v>0</v>
      </c>
      <c r="O110" s="183">
        <f>ROUND(E110*N110,5)</f>
        <v>0</v>
      </c>
      <c r="P110" s="183">
        <v>0</v>
      </c>
      <c r="Q110" s="183">
        <f>ROUND(E110*P110,5)</f>
        <v>0</v>
      </c>
      <c r="R110" s="183"/>
      <c r="S110" s="183"/>
      <c r="T110" s="187">
        <v>0</v>
      </c>
      <c r="U110" s="183">
        <f>ROUND(E110*T110,2)</f>
        <v>0</v>
      </c>
      <c r="V110" s="153"/>
      <c r="W110" s="153"/>
      <c r="X110" s="153"/>
      <c r="Y110" s="153"/>
      <c r="Z110" s="153"/>
      <c r="AA110" s="153"/>
      <c r="AB110" s="153"/>
      <c r="AC110" s="153"/>
      <c r="AD110" s="153"/>
      <c r="AE110" s="153" t="s">
        <v>243</v>
      </c>
      <c r="AF110" s="153"/>
      <c r="AG110" s="153"/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x14ac:dyDescent="0.2">
      <c r="A111" s="6"/>
      <c r="B111" s="7" t="s">
        <v>244</v>
      </c>
      <c r="C111" s="196" t="s">
        <v>244</v>
      </c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AC111">
        <v>15</v>
      </c>
      <c r="AD111">
        <v>21</v>
      </c>
    </row>
    <row r="112" spans="1:60" x14ac:dyDescent="0.2">
      <c r="A112" s="188"/>
      <c r="B112" s="189">
        <v>26</v>
      </c>
      <c r="C112" s="197" t="s">
        <v>244</v>
      </c>
      <c r="D112" s="190"/>
      <c r="E112" s="190"/>
      <c r="F112" s="190"/>
      <c r="G112" s="191">
        <f>G8+G34+G38+G47+G56+G70+G73+G81+G88+G99+G109</f>
        <v>0</v>
      </c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AC112">
        <f>SUMIF(L7:L110,AC111,G7:G110)</f>
        <v>0</v>
      </c>
      <c r="AD112">
        <f>SUMIF(L7:L110,AD111,G7:G110)</f>
        <v>0</v>
      </c>
      <c r="AE112" t="s">
        <v>245</v>
      </c>
    </row>
    <row r="113" spans="1:31" x14ac:dyDescent="0.2">
      <c r="A113" s="6"/>
      <c r="B113" s="7" t="s">
        <v>244</v>
      </c>
      <c r="C113" s="196" t="s">
        <v>244</v>
      </c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</row>
    <row r="114" spans="1:31" x14ac:dyDescent="0.2">
      <c r="A114" s="6"/>
      <c r="B114" s="7" t="s">
        <v>244</v>
      </c>
      <c r="C114" s="196" t="s">
        <v>244</v>
      </c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</row>
    <row r="115" spans="1:31" x14ac:dyDescent="0.2">
      <c r="A115" s="6"/>
      <c r="B115" s="7" t="s">
        <v>244</v>
      </c>
      <c r="C115" s="196" t="s">
        <v>244</v>
      </c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</row>
    <row r="116" spans="1:31" x14ac:dyDescent="0.2">
      <c r="C116" s="198"/>
      <c r="AE116" t="s">
        <v>246</v>
      </c>
    </row>
  </sheetData>
  <mergeCells count="15">
    <mergeCell ref="C85:G85"/>
    <mergeCell ref="C101:G101"/>
    <mergeCell ref="C107:G107"/>
    <mergeCell ref="C21:G21"/>
    <mergeCell ref="C24:G24"/>
    <mergeCell ref="C49:G49"/>
    <mergeCell ref="C52:G52"/>
    <mergeCell ref="C75:G75"/>
    <mergeCell ref="C78:G78"/>
    <mergeCell ref="C18:G18"/>
    <mergeCell ref="A1:G1"/>
    <mergeCell ref="C2:G2"/>
    <mergeCell ref="C3:G3"/>
    <mergeCell ref="C4:G4"/>
    <mergeCell ref="C12:G12"/>
  </mergeCells>
  <pageMargins left="0.59055118110236204" right="0.39370078740157499" top="0.78740157499999996" bottom="0.78740157499999996" header="0.3" footer="0.3"/>
  <pageSetup paperSize="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Josef Kuběna</cp:lastModifiedBy>
  <cp:lastPrinted>2014-02-28T09:52:57Z</cp:lastPrinted>
  <dcterms:created xsi:type="dcterms:W3CDTF">2009-04-08T07:15:50Z</dcterms:created>
  <dcterms:modified xsi:type="dcterms:W3CDTF">2020-03-09T14:01:20Z</dcterms:modified>
</cp:coreProperties>
</file>